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Common\Šrámková\"/>
    </mc:Choice>
  </mc:AlternateContent>
  <bookViews>
    <workbookView xWindow="0" yWindow="0" windowWidth="0" windowHeight="0"/>
  </bookViews>
  <sheets>
    <sheet name="Rekapitulace stavby" sheetId="1" r:id="rId1"/>
    <sheet name="SO 01 - Oprava koryta" sheetId="2" r:id="rId2"/>
    <sheet name="SO 00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koryta'!$C$122:$K$256</definedName>
    <definedName name="_xlnm.Print_Area" localSheetId="1">'SO 01 - Oprava koryta'!$C$4:$J$76,'SO 01 - Oprava koryta'!$C$82:$J$104,'SO 01 - Oprava koryta'!$C$110:$K$256</definedName>
    <definedName name="_xlnm.Print_Titles" localSheetId="1">'SO 01 - Oprava koryta'!$122:$122</definedName>
    <definedName name="_xlnm._FilterDatabase" localSheetId="2" hidden="1">'SO 00 - VRN'!$C$124:$K$200</definedName>
    <definedName name="_xlnm.Print_Area" localSheetId="2">'SO 00 - VRN'!$C$4:$J$76,'SO 00 - VRN'!$C$82:$J$106,'SO 00 - VRN'!$C$112:$K$200</definedName>
    <definedName name="_xlnm.Print_Titles" localSheetId="2">'SO 00 - VRN'!$124:$124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T180"/>
  <c r="R181"/>
  <c r="R180"/>
  <c r="P181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T127"/>
  <c r="R128"/>
  <c r="R127"/>
  <c r="P128"/>
  <c r="P127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2" r="J37"/>
  <c r="J36"/>
  <c i="1" r="AY95"/>
  <c i="2" r="J35"/>
  <c i="1" r="AX95"/>
  <c i="2" r="BI251"/>
  <c r="BH251"/>
  <c r="BG251"/>
  <c r="BF251"/>
  <c r="T251"/>
  <c r="T250"/>
  <c r="T249"/>
  <c r="R251"/>
  <c r="R250"/>
  <c r="R249"/>
  <c r="P251"/>
  <c r="P250"/>
  <c r="P249"/>
  <c r="BI246"/>
  <c r="BH246"/>
  <c r="BG246"/>
  <c r="BF246"/>
  <c r="T246"/>
  <c r="T245"/>
  <c r="R246"/>
  <c r="R245"/>
  <c r="P246"/>
  <c r="P245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3"/>
  <c r="BH223"/>
  <c r="BG223"/>
  <c r="BF223"/>
  <c r="T223"/>
  <c r="T222"/>
  <c r="R223"/>
  <c r="R222"/>
  <c r="P223"/>
  <c r="P222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1"/>
  <c r="BH131"/>
  <c r="BG131"/>
  <c r="BF131"/>
  <c r="T131"/>
  <c r="R131"/>
  <c r="P131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" r="L90"/>
  <c r="AM90"/>
  <c r="AM89"/>
  <c r="L89"/>
  <c r="AM87"/>
  <c r="L87"/>
  <c r="L85"/>
  <c r="L84"/>
  <c i="2" r="BK251"/>
  <c r="BK241"/>
  <c r="J223"/>
  <c r="J215"/>
  <c r="J206"/>
  <c r="BK199"/>
  <c r="J191"/>
  <c r="J176"/>
  <c r="BK165"/>
  <c r="J159"/>
  <c r="J149"/>
  <c r="BK138"/>
  <c r="J126"/>
  <c r="J251"/>
  <c r="BK246"/>
  <c r="J241"/>
  <c r="BK231"/>
  <c r="BK215"/>
  <c r="BK206"/>
  <c r="J199"/>
  <c r="BK191"/>
  <c r="J181"/>
  <c r="BK170"/>
  <c r="BK159"/>
  <c r="BK155"/>
  <c r="J143"/>
  <c r="BK126"/>
  <c i="3" r="BK197"/>
  <c r="BK190"/>
  <c r="BK176"/>
  <c r="J168"/>
  <c r="J160"/>
  <c r="BK152"/>
  <c r="BK145"/>
  <c r="BK138"/>
  <c r="BK132"/>
  <c r="J197"/>
  <c r="J190"/>
  <c r="J181"/>
  <c r="BK168"/>
  <c r="BK160"/>
  <c r="J152"/>
  <c r="J145"/>
  <c r="J138"/>
  <c r="J132"/>
  <c r="BK128"/>
  <c i="2" r="J246"/>
  <c r="BK236"/>
  <c r="J231"/>
  <c r="BK211"/>
  <c r="J203"/>
  <c r="BK196"/>
  <c r="J187"/>
  <c r="BK181"/>
  <c r="J170"/>
  <c r="J155"/>
  <c r="BK143"/>
  <c r="J131"/>
  <c i="1" r="AS94"/>
  <c i="2" r="J236"/>
  <c r="BK223"/>
  <c r="J211"/>
  <c r="BK203"/>
  <c r="J196"/>
  <c r="BK187"/>
  <c r="BK176"/>
  <c r="J165"/>
  <c r="BK149"/>
  <c r="J138"/>
  <c r="BK131"/>
  <c i="3" r="BK193"/>
  <c r="BK186"/>
  <c r="BK181"/>
  <c r="J172"/>
  <c r="J163"/>
  <c r="BK156"/>
  <c r="BK148"/>
  <c r="J141"/>
  <c r="BK135"/>
  <c r="J128"/>
  <c r="J193"/>
  <c r="J186"/>
  <c r="J176"/>
  <c r="BK172"/>
  <c r="BK163"/>
  <c r="J156"/>
  <c r="J148"/>
  <c r="BK141"/>
  <c r="J135"/>
  <c i="2" l="1" r="P125"/>
  <c r="T125"/>
  <c r="T124"/>
  <c r="T123"/>
  <c r="P230"/>
  <c r="T230"/>
  <c i="3" r="BK131"/>
  <c r="J131"/>
  <c r="J99"/>
  <c r="T131"/>
  <c r="T126"/>
  <c r="BK144"/>
  <c r="R144"/>
  <c r="BK167"/>
  <c r="J167"/>
  <c r="J102"/>
  <c r="R167"/>
  <c r="R185"/>
  <c i="2" r="BK125"/>
  <c r="R125"/>
  <c r="BK230"/>
  <c r="J230"/>
  <c r="J100"/>
  <c r="R230"/>
  <c i="3" r="P131"/>
  <c r="P126"/>
  <c r="R131"/>
  <c r="R126"/>
  <c r="P144"/>
  <c r="T144"/>
  <c r="P167"/>
  <c r="T167"/>
  <c r="BK185"/>
  <c r="J185"/>
  <c r="J104"/>
  <c r="P185"/>
  <c r="T185"/>
  <c r="BK192"/>
  <c r="J192"/>
  <c r="J105"/>
  <c r="P192"/>
  <c r="R192"/>
  <c r="T192"/>
  <c r="BK127"/>
  <c r="J127"/>
  <c r="J98"/>
  <c r="BK180"/>
  <c r="J180"/>
  <c r="J103"/>
  <c i="2" r="BK222"/>
  <c r="J222"/>
  <c r="J99"/>
  <c r="BK245"/>
  <c r="J245"/>
  <c r="J101"/>
  <c r="BK250"/>
  <c r="J250"/>
  <c r="J103"/>
  <c r="J125"/>
  <c r="J98"/>
  <c i="3" r="E85"/>
  <c r="J89"/>
  <c r="F92"/>
  <c r="BE135"/>
  <c r="BE141"/>
  <c r="BE148"/>
  <c r="BE156"/>
  <c r="BE163"/>
  <c r="BE168"/>
  <c r="BE172"/>
  <c r="BE176"/>
  <c r="BE181"/>
  <c r="BE186"/>
  <c r="BE197"/>
  <c r="BE128"/>
  <c r="BE132"/>
  <c r="BE138"/>
  <c r="BE145"/>
  <c r="BE152"/>
  <c r="BE160"/>
  <c r="BE190"/>
  <c r="BE193"/>
  <c i="2" r="J89"/>
  <c r="F92"/>
  <c r="E113"/>
  <c r="BE126"/>
  <c r="BE131"/>
  <c r="BE143"/>
  <c r="BE149"/>
  <c r="BE155"/>
  <c r="BE159"/>
  <c r="BE170"/>
  <c r="BE181"/>
  <c r="BE187"/>
  <c r="BE203"/>
  <c r="BE206"/>
  <c r="BE223"/>
  <c r="BE231"/>
  <c r="BE241"/>
  <c r="BE251"/>
  <c r="BE138"/>
  <c r="BE165"/>
  <c r="BE176"/>
  <c r="BE191"/>
  <c r="BE196"/>
  <c r="BE199"/>
  <c r="BE211"/>
  <c r="BE215"/>
  <c r="BE236"/>
  <c r="BE246"/>
  <c r="J34"/>
  <c i="1" r="AW95"/>
  <c i="2" r="F34"/>
  <c i="1" r="BA95"/>
  <c i="2" r="F37"/>
  <c i="1" r="BD95"/>
  <c i="3" r="F35"/>
  <c i="1" r="BB96"/>
  <c i="3" r="F34"/>
  <c i="1" r="BA96"/>
  <c i="3" r="F36"/>
  <c i="1" r="BC96"/>
  <c i="2" r="F35"/>
  <c i="1" r="BB95"/>
  <c i="2" r="F36"/>
  <c i="1" r="BC95"/>
  <c i="3" r="J34"/>
  <c i="1" r="AW96"/>
  <c i="3" r="F37"/>
  <c i="1" r="BD96"/>
  <c i="3" l="1" r="T143"/>
  <c r="T125"/>
  <c r="P143"/>
  <c r="P125"/>
  <c i="1" r="AU96"/>
  <c i="2" r="R124"/>
  <c r="R123"/>
  <c r="BK124"/>
  <c r="J124"/>
  <c r="J97"/>
  <c i="3" r="R143"/>
  <c r="R125"/>
  <c r="BK143"/>
  <c r="J143"/>
  <c r="J100"/>
  <c i="2" r="P124"/>
  <c r="P123"/>
  <c i="1" r="AU95"/>
  <c i="3" r="BK126"/>
  <c r="J126"/>
  <c r="J97"/>
  <c r="J144"/>
  <c r="J101"/>
  <c i="2" r="BK249"/>
  <c r="J249"/>
  <c r="J102"/>
  <c r="J33"/>
  <c i="1" r="AV95"/>
  <c r="AT95"/>
  <c i="2" r="F33"/>
  <c i="1" r="AZ95"/>
  <c r="BA94"/>
  <c r="W30"/>
  <c r="BB94"/>
  <c r="W31"/>
  <c r="BC94"/>
  <c r="AY94"/>
  <c i="3" r="F33"/>
  <c i="1" r="AZ96"/>
  <c r="BD94"/>
  <c r="W33"/>
  <c i="3" r="J33"/>
  <c i="1" r="AV96"/>
  <c r="AT96"/>
  <c i="2" l="1" r="BK123"/>
  <c r="J123"/>
  <c r="J96"/>
  <c i="3" r="BK125"/>
  <c r="J125"/>
  <c r="J96"/>
  <c i="1" r="AU94"/>
  <c r="AZ94"/>
  <c r="W29"/>
  <c r="AX94"/>
  <c r="W32"/>
  <c r="AW94"/>
  <c r="AK30"/>
  <c i="3" l="1" r="J30"/>
  <c i="1" r="AG96"/>
  <c i="2" r="J30"/>
  <c i="1" r="AG95"/>
  <c r="AG94"/>
  <c r="AK26"/>
  <c r="AV94"/>
  <c r="AK29"/>
  <c r="AK35"/>
  <c i="3" l="1" r="J39"/>
  <c i="2" r="J39"/>
  <c i="1" r="AN95"/>
  <c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<sst xmlns="http://schemas.openxmlformats.org/spreadsheetml/2006/main">
  <si>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</si>
  <si>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</si>
  <si>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</si>
  <si>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</si>
  <si>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</si>
  <si>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{89450ecf-2338-4b51-b14c-fc0fd2acb673}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</si>
  <si>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</si>
  <si>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</si>
  <si>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</si>
  <si>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</si>
  <si>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</si>
  <si>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</si>
  <si>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</si>
  <si>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</si>
  <si>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123479OST_URS_2024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</si>
  <si>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</si>
  <si>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</si>
  <si>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Romza, ř. km 0,000 - 0,207, k. ú. Jiříkovice, oprava koryta</t>
  </si>
  <si>
    <t>KSO:</t>
  </si>
  <si>
    <t>CC-CZ:</t>
  </si>
  <si>
    <t>Místo:</t>
  </si>
  <si>
    <t>Jiříkovice</t>
  </si>
  <si>
    <t>Datum:</t>
  </si>
  <si>
    <t>13. 11. 2023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</si>
  <si>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</si>
  <si>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</si>
  <si>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</si>
  <si>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</si>
  <si>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</si>
  <si>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</si>
  <si>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</si>
  <si>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</si>
  <si>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</si>
  <si>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</si>
  <si>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</si>
  <si>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</si>
  <si>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</si>
  <si>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</si>
  <si>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</si>
  <si>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</si>
  <si>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</si>
  <si>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</si>
  <si>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</si>
  <si>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</si>
  <si>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</si>
  <si>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</si>
  <si>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</si>
  <si>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</si>
  <si>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</si>
  <si>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</si>
  <si>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</si>
  <si>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</si>
  <si>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</si>
  <si>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</si>
  <si>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</si>
  <si>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</si>
  <si>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</si>
  <si>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</si>
  <si>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</si>
  <si>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</si>
  <si>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</si>
  <si>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</si>
  <si>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</si>
  <si>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</si>
  <si>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</si>
  <si>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</si>
  <si>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</si>
  <si>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</si>
  <si>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</si>
  <si>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</si>
  <si>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</si>
  <si>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</si>
  <si>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</si>
  <si>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</si>
  <si>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</si>
  <si>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</si>
  <si>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</si>
  <si>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</si>
  <si>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</si>
  <si>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</si>
  <si>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</si>
  <si>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</si>
  <si>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koryta</t>
  </si>
  <si>
    <t>STA</t>
  </si>
  <si>
    <t>1</t>
  </si>
  <si>
    <t>{cc5b052b-e5aa-4b32-b0b1-14276310dcba}</t>
  </si>
  <si>
    <t>2</t>
  </si>
  <si>
    <t>SO 00</t>
  </si>
  <si>
    <t>VRN</t>
  </si>
  <si>
    <t>{52a66072-17bd-459c-881e-475eaa4daf3e}</t>
  </si>
  <si>
    <t>KRYCÍ LIST SOUPISU PRACÍ</t>
  </si>
  <si>
    <t>Objekt:</t>
  </si>
  <si>
    <t>SO 01 - Oprava koryta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</si>
  <si>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</si>
  <si>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</si>
  <si>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</si>
  <si>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</si>
  <si>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</si>
  <si>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</si>
  <si>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</si>
  <si>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</si>
  <si>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</si>
  <si>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</si>
  <si>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</si>
  <si>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</si>
  <si>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</si>
  <si>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</si>
  <si>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</si>
  <si>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</si>
  <si>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</si>
  <si>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</si>
  <si>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</si>
  <si>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</si>
  <si>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</si>
  <si>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</si>
  <si>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</si>
  <si>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</si>
  <si>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</si>
  <si>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</si>
  <si>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</si>
  <si>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</si>
  <si>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</si>
  <si>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</si>
  <si>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114203101</t>
  </si>
  <si>
    <t>Rozebrání dlažeb z lomového kamene nebo betonových tvárnic na sucho</t>
  </si>
  <si>
    <t>m3</t>
  </si>
  <si>
    <t>CS ÚRS 2024 01</t>
  </si>
  <si>
    <t>4</t>
  </si>
  <si>
    <t>-469837084</t>
  </si>
  <si>
    <t>PP</t>
  </si>
  <si>
    <t>Rozebrání dlažeb nebo záhozů s naložením na dopravní prostředek dlažeb z lomového kamene nebo betonových tvárnic na sucho nebo se spárami vyplněnými pískem nebo drnem</t>
  </si>
  <si>
    <t>Online PSC</t>
  </si>
  <si>
    <t>https://podminky.urs.cz/item/CS_URS_2024_01/114203101</t>
  </si>
  <si>
    <t>P</t>
  </si>
  <si>
    <t>Poznámka k položce:_x000d_
Rozebrání původní betonové dlažby</t>
  </si>
  <si>
    <t>VV</t>
  </si>
  <si>
    <t>"Plocha odečtena z CADu" (0,2*(95,3+75,7))</t>
  </si>
  <si>
    <t>121151113</t>
  </si>
  <si>
    <t>Sejmutí ornice plochy do 500 m2 tl vrstvy do 200 mm strojně</t>
  </si>
  <si>
    <t>m2</t>
  </si>
  <si>
    <t>-2117486098</t>
  </si>
  <si>
    <t>Sejmutí ornice strojně při souvislé ploše přes 100 do 500 m2, tl. vrstvy do 200 mm</t>
  </si>
  <si>
    <t>https://podminky.urs.cz/item/CS_URS_2024_01/121151113</t>
  </si>
  <si>
    <t>"plochy odečteny z autocadu"</t>
  </si>
  <si>
    <t>"Úsek pod mostem"388</t>
  </si>
  <si>
    <t>"Úsek nad mostem"443</t>
  </si>
  <si>
    <t>Součet</t>
  </si>
  <si>
    <t>3</t>
  </si>
  <si>
    <t>121151123</t>
  </si>
  <si>
    <t>Sejmutí ornice plochy přes 500 m2 tl vrstvy do 200 mm strojně</t>
  </si>
  <si>
    <t>-1538729768</t>
  </si>
  <si>
    <t>Sejmutí ornice strojně při souvislé ploše přes 500 m2, tl. vrstvy do 200 mm</t>
  </si>
  <si>
    <t>https://podminky.urs.cz/item/CS_URS_2024_01/121151123</t>
  </si>
  <si>
    <t xml:space="preserve">"plocha odečtena z AutoCadu" </t>
  </si>
  <si>
    <t>"mezideponie" 980</t>
  </si>
  <si>
    <t>122251104</t>
  </si>
  <si>
    <t>Odkopávky a prokopávky nezapažené v hornině třídy těžitelnosti I skupiny 3 objem do 500 m3 strojně</t>
  </si>
  <si>
    <t>-109651460</t>
  </si>
  <si>
    <t>Odkopávky a prokopávky nezapažené strojně v hornině třídy těžitelnosti I skupiny 3 přes 100 do 500 m3</t>
  </si>
  <si>
    <t>https://podminky.urs.cz/item/CS_URS_2024_01/122251104</t>
  </si>
  <si>
    <t>"koryto - viz tab. výpočet kubatur"454</t>
  </si>
  <si>
    <t>"zaústění, plocha odečtena z Autocadu" 15</t>
  </si>
  <si>
    <t>5</t>
  </si>
  <si>
    <t>162351103</t>
  </si>
  <si>
    <t>Vodorovné přemístění přes 50 do 500 m výkopku/sypaniny z horniny třídy těžitelnosti I skupiny 1 až 3</t>
  </si>
  <si>
    <t>1872370003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</si>
  <si>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</si>
  <si>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</si>
  <si>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"koryto mimo úsek pf. 4 až 9 - viz tab. výpočet kubatur"335</t>
  </si>
  <si>
    <t>"zaústění, plocha odečtena z autocadu"15</t>
  </si>
  <si>
    <t>6</t>
  </si>
  <si>
    <t>162351104</t>
  </si>
  <si>
    <t>Vodorovné přemístění přes 500 do 1000 m výkopku/sypaniny z horniny třídy těžitelnosti I skupiny 1 až 3</t>
  </si>
  <si>
    <t>-133167546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</si>
  <si>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</si>
  <si>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</si>
  <si>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"koryto úsek pf. 4 až 9 - viz tab. výpočet kubatur"119</t>
  </si>
  <si>
    <t>7</t>
  </si>
  <si>
    <t>162751117</t>
  </si>
  <si>
    <t>Vodorovné přemístění přes 9 000 do 10000 m výkopku/sypaniny z horniny třídy těžitelnosti I skupiny 1 až 3</t>
  </si>
  <si>
    <t>-143317162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</si>
  <si>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</si>
  <si>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</si>
  <si>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8</t>
  </si>
  <si>
    <t>162751119</t>
  </si>
  <si>
    <t>Příplatek k vodorovnému přemístění výkopku/sypaniny z horniny třídy těžitelnosti I skupiny 1 až 3 ZKD 1000 m přes 10000 m</t>
  </si>
  <si>
    <t>2129715859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</si>
  <si>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</si>
  <si>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</si>
  <si>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Poznámka k položce:_x000d_
Předpoklad uložení na skládku v Rousínově.</t>
  </si>
  <si>
    <t>469*1</t>
  </si>
  <si>
    <t>9</t>
  </si>
  <si>
    <t>167151111</t>
  </si>
  <si>
    <t>Nakládání výkopku z hornin třídy těžitelnosti I skupiny 1 až 3 přes 100 m3</t>
  </si>
  <si>
    <t>-1042105297</t>
  </si>
  <si>
    <t>Nakládání, skládání a překládání neulehlého výkopku nebo sypaniny strojně nakládání, množství přes 100 m3, z hornin třídy těžitelnosti I, skupiny 1 až 3</t>
  </si>
  <si>
    <t>https://podminky.urs.cz/item/CS_URS_2024_01/167151111</t>
  </si>
  <si>
    <t>10</t>
  </si>
  <si>
    <t>200227550</t>
  </si>
  <si>
    <t>Poznámka k položce:_x000d_
U nejvíc zvodnělé části sedimentu se předpokládá odkapání na břehové hraně a teprve potom odvoz na mezideponii k doschnutí (dojde tedy k dvojímu nakládání).</t>
  </si>
  <si>
    <t>469*0,5</t>
  </si>
  <si>
    <t>11</t>
  </si>
  <si>
    <t>171251201</t>
  </si>
  <si>
    <t>Uložení sypaniny na skládky nebo meziskládky</t>
  </si>
  <si>
    <t>-1448971338</t>
  </si>
  <si>
    <t>Uložení sypaniny na skládky nebo meziskládky bez hutnění s upravením uložené sypaniny do předepsaného tvaru</t>
  </si>
  <si>
    <t>https://podminky.urs.cz/item/CS_URS_2024_01/171251201</t>
  </si>
  <si>
    <t>181351113</t>
  </si>
  <si>
    <t>Rozprostření ornice tl vrstvy do 200 mm pl přes 500 m2 v rovině nebo ve svahu do 1:5 strojně</t>
  </si>
  <si>
    <t>572193077</t>
  </si>
  <si>
    <t>Rozprostření a urovnání ornice v rovině nebo ve svahu sklonu do 1:5 strojně při souvislé ploše přes 500 m2, tl. vrstvy do 200 mm</t>
  </si>
  <si>
    <t>https://podminky.urs.cz/item/CS_URS_2024_01/181351113</t>
  </si>
  <si>
    <t>"plocha odečtena z AutoCadu" 980</t>
  </si>
  <si>
    <t>13</t>
  </si>
  <si>
    <t>181411121</t>
  </si>
  <si>
    <t>Založení lučního trávníku výsevem pl do 1000 m2 v rovině a ve svahu do 1:5</t>
  </si>
  <si>
    <t>411008529</t>
  </si>
  <si>
    <t>Založení trávníku na půdě předem připravené plochy do 1000 m2 výsevem včetně utažení lučního v rovině nebo na svahu do 1:5</t>
  </si>
  <si>
    <t>https://podminky.urs.cz/item/CS_URS_2024_01/181411121</t>
  </si>
  <si>
    <t>"plochy odečteny z AutoCadu"</t>
  </si>
  <si>
    <t>729+980</t>
  </si>
  <si>
    <t>14</t>
  </si>
  <si>
    <t>M</t>
  </si>
  <si>
    <t>00572100</t>
  </si>
  <si>
    <t>osivo jetelotráva intenzivní víceletá</t>
  </si>
  <si>
    <t>kg</t>
  </si>
  <si>
    <t>-1373237037</t>
  </si>
  <si>
    <t>1709*0,02 'Přepočtené koeficientem množství</t>
  </si>
  <si>
    <t>15</t>
  </si>
  <si>
    <t>181411123</t>
  </si>
  <si>
    <t>Založení lučního trávníku výsevem pl do 1000 m2 ve svahu přes 1:2 do 1:1</t>
  </si>
  <si>
    <t>250095151</t>
  </si>
  <si>
    <t>Založení trávníku na půdě předem připravené plochy do 1000 m2 výsevem včetně utažení lučního na svahu přes 1:2 do 1:1</t>
  </si>
  <si>
    <t>https://podminky.urs.cz/item/CS_URS_2024_01/181411123</t>
  </si>
  <si>
    <t>"plocha odečtená z AutoCadu" 831</t>
  </si>
  <si>
    <t>16</t>
  </si>
  <si>
    <t>1919361687</t>
  </si>
  <si>
    <t>831*0,02 'Přepočtené koeficientem množství</t>
  </si>
  <si>
    <t>17</t>
  </si>
  <si>
    <t>181951111</t>
  </si>
  <si>
    <t>Úprava pláně v hornině třídy těžitelnosti I skupiny 1 až 3 bez zhutnění strojně</t>
  </si>
  <si>
    <t>-614767009</t>
  </si>
  <si>
    <t>Úprava pláně vyrovnáním výškových rozdílů strojně v hornině třídy těžitelnosti I, skupiny 1 až 3 bez zhutnění</t>
  </si>
  <si>
    <t>https://podminky.urs.cz/item/CS_URS_2024_01/181951111</t>
  </si>
  <si>
    <t>18</t>
  </si>
  <si>
    <t>182151111</t>
  </si>
  <si>
    <t>Svahování v zářezech v hornině třídy těžitelnosti I skupiny 1 až 3 strojně</t>
  </si>
  <si>
    <t>418765950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</si>
  <si>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</si>
  <si>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</si>
  <si>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"viz tab. výpočet kubatur"831</t>
  </si>
  <si>
    <t>19</t>
  </si>
  <si>
    <t>182351123</t>
  </si>
  <si>
    <t>Rozprostření ornice pl přes 100 do 500 m2 ve svahu přes 1:5 tl vrstvy do 200 mm strojně</t>
  </si>
  <si>
    <t>1322350005</t>
  </si>
  <si>
    <t>Rozprostření a urovnání ornice ve svahu sklonu přes 1:5 strojně při souvislé ploše přes 100 do 500 m2, tl. vrstvy do 200 mm</t>
  </si>
  <si>
    <t>https://podminky.urs.cz/item/CS_URS_2024_01/182351123</t>
  </si>
  <si>
    <t>Vodorovné konstrukce</t>
  </si>
  <si>
    <t>20</t>
  </si>
  <si>
    <t>463211152</t>
  </si>
  <si>
    <t>Rovnanina objemu přes 3 m3 z lomového kamene tříděného hmotnosti přes 80 do 200 kg s urovnáním líce</t>
  </si>
  <si>
    <t>-474030427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</si>
  <si>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</si>
  <si>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https://podminky.urs.cz/item/CS_URS_2024_01/463211152</t>
  </si>
  <si>
    <t xml:space="preserve">"plochy odečteny z CADu" </t>
  </si>
  <si>
    <t>"koryto" 1,12*(95,3+75,7)</t>
  </si>
  <si>
    <t>"zaústění" 15</t>
  </si>
  <si>
    <t>997</t>
  </si>
  <si>
    <t>Přesun sutě</t>
  </si>
  <si>
    <t>997321511</t>
  </si>
  <si>
    <t>Vodorovná doprava suti a vybouraných hmot po suchu do 1 km</t>
  </si>
  <si>
    <t>t</t>
  </si>
  <si>
    <t>1190157631</t>
  </si>
  <si>
    <t>Vodorovná doprava suti a vybouraných hmot bez naložení, s vyložením a hrubým urovnáním po suchu, na vzdálenost do 1 km</t>
  </si>
  <si>
    <t>https://podminky.urs.cz/item/CS_URS_2024_01/997321511</t>
  </si>
  <si>
    <t>Poznámka k položce:_x000d_
Odpad z demolice původní dlažby. Předpoklad uložení na skládku v Brně Černovicích.</t>
  </si>
  <si>
    <t>"Plocha odečtena z CADu" (0,2*(95,3+75,7))*2,7</t>
  </si>
  <si>
    <t>22</t>
  </si>
  <si>
    <t>997321519</t>
  </si>
  <si>
    <t>Příplatek ZKD 1 km vodorovné dopravy suti a vybouraných hmot po suchu</t>
  </si>
  <si>
    <t>-1914059319</t>
  </si>
  <si>
    <t>Vodorovná doprava suti a vybouraných hmot bez naložení, s vyložením a hrubým urovnáním po suchu, na vzdálenost Příplatek k cenám za každý další i započatý 1 km přes 1 km</t>
  </si>
  <si>
    <t>https://podminky.urs.cz/item/CS_URS_2024_01/997321519</t>
  </si>
  <si>
    <t>Poznámka k položce:_x000d_
Odpad z demolice původní dlažby. Předpoklad uložení na skládku v Brně Čenovicích.</t>
  </si>
  <si>
    <t>"Plocha odečtena z CADu" ((0,2*(95,3+75,7))*2,7)*15</t>
  </si>
  <si>
    <t>23</t>
  </si>
  <si>
    <t>R01</t>
  </si>
  <si>
    <t>Poplatek za uložení stavebního odpadu na recyklační skládce (skládkovné) směsného stavebního a demoličního kód odpadu 17 09 04</t>
  </si>
  <si>
    <t>590845683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</si>
  <si>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</si>
  <si>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</si>
  <si>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</si>
  <si>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24</t>
  </si>
  <si>
    <t>998332011</t>
  </si>
  <si>
    <t>Přesun hmot pro úpravy vodních toků a kanály</t>
  </si>
  <si>
    <t>-518636414</t>
  </si>
  <si>
    <t>Přesun hmot pro úpravy vodních toků a kanály, hráze rybníků apod. dopravní vzdálenost do 500 m</t>
  </si>
  <si>
    <t>https://podminky.urs.cz/item/CS_URS_2024_01/998332011</t>
  </si>
  <si>
    <t>Práce a dodávky M</t>
  </si>
  <si>
    <t>46-M</t>
  </si>
  <si>
    <t>Zemní práce při extr.mont.pracích</t>
  </si>
  <si>
    <t>25</t>
  </si>
  <si>
    <t>R02</t>
  </si>
  <si>
    <t>Poplatek za uložení zeminy na recyklační skládce (skládkovné) kód odpadu 17 05 04</t>
  </si>
  <si>
    <t>64</t>
  </si>
  <si>
    <t>285550295</t>
  </si>
  <si>
    <t>Poplatek (skládkovné) za uložení zeminy na recyklační skládce zatříděné do Katalogu odpadů pod kódem 17 05 04</t>
  </si>
  <si>
    <t>Poznámka k položce:_x000d_
Předpoklad uložení na skládku v Rousínově</t>
  </si>
  <si>
    <t>"koryto - viz tab. výpočet kubatur"454*2,1</t>
  </si>
  <si>
    <t>"zaústění, plocha odečtena z Autocadu" 15*2,1</t>
  </si>
  <si>
    <t>SO 00 - VRN</t>
  </si>
  <si>
    <t>Povodí oravy, s.p.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</si>
  <si>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</si>
  <si>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</si>
  <si>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</si>
  <si>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</si>
  <si>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</si>
  <si>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</si>
  <si>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</si>
  <si>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184818231</t>
  </si>
  <si>
    <t>Ochrana kmene průměru do 300 mm bedněním výšky do 2 m</t>
  </si>
  <si>
    <t>kus</t>
  </si>
  <si>
    <t>-236468922</t>
  </si>
  <si>
    <t>Ochrana kmene bedněním před poškozením stavebním provozem zřízení včetně odstranění výšky bednění do 2 m průměru kmene do 300 mm</t>
  </si>
  <si>
    <t>https://podminky.urs.cz/item/CS_URS_2024_01/184818231</t>
  </si>
  <si>
    <t>Ostatní konstrukce a práce, bourání</t>
  </si>
  <si>
    <t>R1</t>
  </si>
  <si>
    <t xml:space="preserve">Čištění vozovek  krytu betonového nebo živičného</t>
  </si>
  <si>
    <t>kpl</t>
  </si>
  <si>
    <t>-138621341</t>
  </si>
  <si>
    <t>Poznámka k položce:_x000d_
Přístupové komunikace budou udržovány v čistém stavu - jakékoli zněčištění v důsledku prací bude průběžně odstraňováno</t>
  </si>
  <si>
    <t>R2</t>
  </si>
  <si>
    <t xml:space="preserve">Uvedení komunikací do původního stavu </t>
  </si>
  <si>
    <t>1443741121</t>
  </si>
  <si>
    <t>Poznámka k položce:_x000d_
Část přístupu po místních komunikacích, po ukončení prací uvést do původního stavu (urovnat, dosypat štěrkem..).</t>
  </si>
  <si>
    <t>R3</t>
  </si>
  <si>
    <t xml:space="preserve">Zřízení a následné odstranění  plochy ze silničních panelů včetně podsypu z drceného kameniva a navýšení terénu v okolí šachet</t>
  </si>
  <si>
    <t>-889479669</t>
  </si>
  <si>
    <t>Poznámka k položce:_x000d_
Provizorní ochrana šachet a potrubí před poškozením pojezdem mechanizace včetně dočasného navýšení terénu v okolí šachet na úroveň výšky poklopu šachet.</t>
  </si>
  <si>
    <t>R4</t>
  </si>
  <si>
    <t>Vytyčení trasy inženýrských sítí</t>
  </si>
  <si>
    <t>-1620498642</t>
  </si>
  <si>
    <t>Vytyčení trasy inženýrských sítí v zastavěném prostoru</t>
  </si>
  <si>
    <t>Vedlejší rozpočtové náklady</t>
  </si>
  <si>
    <t>VRN1</t>
  </si>
  <si>
    <t>Průzkumné, geodetické a projektové práce</t>
  </si>
  <si>
    <t>011303000</t>
  </si>
  <si>
    <t>Archeologická činnost bez rozlišení</t>
  </si>
  <si>
    <t>1024</t>
  </si>
  <si>
    <t>63376882</t>
  </si>
  <si>
    <t>https://podminky.urs.cz/item/CS_URS_2024_01/011303000</t>
  </si>
  <si>
    <t>012103000</t>
  </si>
  <si>
    <t>Geodetické práce před výstavbou</t>
  </si>
  <si>
    <t>-2123259501</t>
  </si>
  <si>
    <t>https://podminky.urs.cz/item/CS_URS_2024_01/012103000</t>
  </si>
  <si>
    <t>Poznámka k položce:_x000d_
Vytyčení stavby (případně pozemků nebo provedení jiných geodetických prací) odborně způsobilou osobou v oboru zeměměřictví.</t>
  </si>
  <si>
    <t>012303000</t>
  </si>
  <si>
    <t>Geodetické práce po výstavbě</t>
  </si>
  <si>
    <t>759244710</t>
  </si>
  <si>
    <t>https://podminky.urs.cz/item/CS_URS_2024_01/012303000</t>
  </si>
  <si>
    <t>Poznámka k položce:_x000d_
Zpracování a předání zaměření skutečného provedení stavby (2x paré + 1x v el. podobě a to i v editovatelném formátu dat, na běžném dat. nosiči)</t>
  </si>
  <si>
    <t>013254000</t>
  </si>
  <si>
    <t>Dokumentace skutečného provedení stavby</t>
  </si>
  <si>
    <t>soubor</t>
  </si>
  <si>
    <t>-1490817142</t>
  </si>
  <si>
    <t>https://podminky.urs.cz/item/CS_URS_2024_01/013254000</t>
  </si>
  <si>
    <t>Poznámka k položce:_x000d_
Zpracování a předání dokum. skutečného provedení stavby vč. fotodokumentace (2 paré + 1 v el. podobě a to i v editovatelných formátech dat, na běžném nosiči) v rozsahu odpovídajícím příslušným právním předpisům.</t>
  </si>
  <si>
    <t>013274000</t>
  </si>
  <si>
    <t>Pasportizace objektu před započetím prací</t>
  </si>
  <si>
    <t>446980936</t>
  </si>
  <si>
    <t>https://podminky.urs.cz/item/CS_URS_2024_01/013274000</t>
  </si>
  <si>
    <t>013294000</t>
  </si>
  <si>
    <t>Ostatní dokumentace</t>
  </si>
  <si>
    <t>-1257002386</t>
  </si>
  <si>
    <t>https://podminky.urs.cz/item/CS_URS_2024_01/013294000</t>
  </si>
  <si>
    <t>Poznámka k položce:_x000d_
Zpracování havarijního a povodňového plánu</t>
  </si>
  <si>
    <t>VRN3</t>
  </si>
  <si>
    <t>Zařízení staveniště</t>
  </si>
  <si>
    <t>030001000</t>
  </si>
  <si>
    <t>1374487058</t>
  </si>
  <si>
    <t>https://podminky.urs.cz/item/CS_URS_2024_01/030001000</t>
  </si>
  <si>
    <t>Poznámka k položce:_x000d_
Zřízení staveniště, vybavení staveniště, úprava terénu po odstranění staveniště.</t>
  </si>
  <si>
    <t>034303000</t>
  </si>
  <si>
    <t>Dopravní značení na staveništi</t>
  </si>
  <si>
    <t>208447487</t>
  </si>
  <si>
    <t>https://podminky.urs.cz/item/CS_URS_2024_01/034303000</t>
  </si>
  <si>
    <t xml:space="preserve">Poznámka k položce:_x000d_
Zajištění DIO včetně dopravního značení dle potřeby. Položka obsahuje dodávku, montáž, demontáž značení a případnou úpravu ploch pro dačasné dopravní značení. _x000d_
Položka uvažuje s dopravním značením pro celé staveniště. _x000d_
V položce je zahrnuto i případné přesouvání dopravního značení při provádění stavby po úsecích. _x000d_
Položka obsahuje kompletní zajištění dopravní bezpečnosti stavby a to včetně případného zajištění ZUK a související inženýrské činnosti a poplatků. </t>
  </si>
  <si>
    <t>035103001</t>
  </si>
  <si>
    <t>Pronájem ploch</t>
  </si>
  <si>
    <t>-1272839175</t>
  </si>
  <si>
    <t>https://podminky.urs.cz/item/CS_URS_2024_01/035103001</t>
  </si>
  <si>
    <t>Poznámka k položce:_x000d_
Pronájem ploch pro mezideponii vytěženého sedimentu a stavebního materiálu. Předjednány pozemky p. č. 536/85, 536/86 a 537/3 v k. ú. Jiříkovice o celkové ploše cca 980 m2.</t>
  </si>
  <si>
    <t>VRN4</t>
  </si>
  <si>
    <t>Inženýrská činnost</t>
  </si>
  <si>
    <t>041002000</t>
  </si>
  <si>
    <t>Dozory</t>
  </si>
  <si>
    <t>-1661870631</t>
  </si>
  <si>
    <t>https://podminky.urs.cz/item/CS_URS_2024_01/041002000</t>
  </si>
  <si>
    <t>Poznámka k položce:_x000d_
Kompletní činnost biologického dozoru po celou dobu stavby včetně monitoringu živočichů a případného transferu</t>
  </si>
  <si>
    <t>VRN6</t>
  </si>
  <si>
    <t>Územní vlivy</t>
  </si>
  <si>
    <t>062002000</t>
  </si>
  <si>
    <t>Ztížené dopravní podmínky</t>
  </si>
  <si>
    <t>-1584014502</t>
  </si>
  <si>
    <t>https://podminky.urs.cz/item/CS_URS_2024_01/062002000</t>
  </si>
  <si>
    <t>Poznámka k položce:_x000d_
Přístup ke korytu je omezen - stromy na břehové hraně, úzký průjezd kolem sloupu, k části úpravy není možný přístup ze břehu, ale pouze korytem toku..</t>
  </si>
  <si>
    <t>R5</t>
  </si>
  <si>
    <t>Zřízení a odstranění provizorních sjezdů do koryta</t>
  </si>
  <si>
    <t>ks</t>
  </si>
  <si>
    <t>-1315978409</t>
  </si>
  <si>
    <t>VRN9</t>
  </si>
  <si>
    <t>Ostatní náklady</t>
  </si>
  <si>
    <t>094002000</t>
  </si>
  <si>
    <t>Ostatní náklady související s výstavbou</t>
  </si>
  <si>
    <t>813386314</t>
  </si>
  <si>
    <t>https://podminky.urs.cz/item/CS_URS_2024_01/094002000</t>
  </si>
  <si>
    <t>Poznámka k položce:_x000d_
Opatření vyplívající z povodňového a havarijního plánu</t>
  </si>
  <si>
    <t>094104000</t>
  </si>
  <si>
    <t>Náklady na opatření BOZP</t>
  </si>
  <si>
    <t>-1263085253</t>
  </si>
  <si>
    <t>https://podminky.urs.cz/item/CS_URS_2024_01/094104000</t>
  </si>
  <si>
    <t>Poznámka k položce:_x000d_
Opatření vyplývající z plánu BOZP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</si>
</sst>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4203101" TargetMode="External" /><Relationship Id="rId2" Type="http://schemas.openxmlformats.org/officeDocument/2006/relationships/hyperlink" Target="https://podminky.urs.cz/item/CS_URS_2024_01/121151113" TargetMode="External" /><Relationship Id="rId3" Type="http://schemas.openxmlformats.org/officeDocument/2006/relationships/hyperlink" Target="https://podminky.urs.cz/item/CS_URS_2024_01/121151123" TargetMode="External" /><Relationship Id="rId4" Type="http://schemas.openxmlformats.org/officeDocument/2006/relationships/hyperlink" Target="https://podminky.urs.cz/item/CS_URS_2024_01/122251104" TargetMode="External" /><Relationship Id="rId5" Type="http://schemas.openxmlformats.org/officeDocument/2006/relationships/hyperlink" Target="https://podminky.urs.cz/item/CS_URS_2024_01/162351103" TargetMode="External" /><Relationship Id="rId6" Type="http://schemas.openxmlformats.org/officeDocument/2006/relationships/hyperlink" Target="https://podminky.urs.cz/item/CS_URS_2024_01/162351104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51201" TargetMode="External" /><Relationship Id="rId12" Type="http://schemas.openxmlformats.org/officeDocument/2006/relationships/hyperlink" Target="https://podminky.urs.cz/item/CS_URS_2024_01/181351113" TargetMode="External" /><Relationship Id="rId13" Type="http://schemas.openxmlformats.org/officeDocument/2006/relationships/hyperlink" Target="https://podminky.urs.cz/item/CS_URS_2024_01/181411121" TargetMode="External" /><Relationship Id="rId14" Type="http://schemas.openxmlformats.org/officeDocument/2006/relationships/hyperlink" Target="https://podminky.urs.cz/item/CS_URS_2024_01/181411123" TargetMode="External" /><Relationship Id="rId15" Type="http://schemas.openxmlformats.org/officeDocument/2006/relationships/hyperlink" Target="https://podminky.urs.cz/item/CS_URS_2024_01/181951111" TargetMode="External" /><Relationship Id="rId16" Type="http://schemas.openxmlformats.org/officeDocument/2006/relationships/hyperlink" Target="https://podminky.urs.cz/item/CS_URS_2024_01/182151111" TargetMode="External" /><Relationship Id="rId17" Type="http://schemas.openxmlformats.org/officeDocument/2006/relationships/hyperlink" Target="https://podminky.urs.cz/item/CS_URS_2024_01/182351123" TargetMode="External" /><Relationship Id="rId18" Type="http://schemas.openxmlformats.org/officeDocument/2006/relationships/hyperlink" Target="https://podminky.urs.cz/item/CS_URS_2024_01/463211152" TargetMode="External" /><Relationship Id="rId19" Type="http://schemas.openxmlformats.org/officeDocument/2006/relationships/hyperlink" Target="https://podminky.urs.cz/item/CS_URS_2024_01/997321511" TargetMode="External" /><Relationship Id="rId20" Type="http://schemas.openxmlformats.org/officeDocument/2006/relationships/hyperlink" Target="https://podminky.urs.cz/item/CS_URS_2024_01/997321519" TargetMode="External" /><Relationship Id="rId21" Type="http://schemas.openxmlformats.org/officeDocument/2006/relationships/hyperlink" Target="https://podminky.urs.cz/item/CS_URS_2024_01/9983320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18231" TargetMode="External" /><Relationship Id="rId2" Type="http://schemas.openxmlformats.org/officeDocument/2006/relationships/hyperlink" Target="https://podminky.urs.cz/item/CS_URS_2024_01/011303000" TargetMode="External" /><Relationship Id="rId3" Type="http://schemas.openxmlformats.org/officeDocument/2006/relationships/hyperlink" Target="https://podminky.urs.cz/item/CS_URS_2024_01/012103000" TargetMode="External" /><Relationship Id="rId4" Type="http://schemas.openxmlformats.org/officeDocument/2006/relationships/hyperlink" Target="https://podminky.urs.cz/item/CS_URS_2024_01/012303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13274000" TargetMode="External" /><Relationship Id="rId7" Type="http://schemas.openxmlformats.org/officeDocument/2006/relationships/hyperlink" Target="https://podminky.urs.cz/item/CS_URS_2024_01/013294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hyperlink" Target="https://podminky.urs.cz/item/CS_URS_2024_01/034303000" TargetMode="External" /><Relationship Id="rId10" Type="http://schemas.openxmlformats.org/officeDocument/2006/relationships/hyperlink" Target="https://podminky.urs.cz/item/CS_URS_2024_01/035103001" TargetMode="External" /><Relationship Id="rId11" Type="http://schemas.openxmlformats.org/officeDocument/2006/relationships/hyperlink" Target="https://podminky.urs.cz/item/CS_URS_2024_01/041002000" TargetMode="External" /><Relationship Id="rId12" Type="http://schemas.openxmlformats.org/officeDocument/2006/relationships/hyperlink" Target="https://podminky.urs.cz/item/CS_URS_2024_01/062002000" TargetMode="External" /><Relationship Id="rId13" Type="http://schemas.openxmlformats.org/officeDocument/2006/relationships/hyperlink" Target="https://podminky.urs.cz/item/CS_URS_2024_01/094002000" TargetMode="External" /><Relationship Id="rId14" Type="http://schemas.openxmlformats.org/officeDocument/2006/relationships/hyperlink" Target="https://podminky.urs.cz/item/CS_URS_2024_01/094104000" TargetMode="External" /><Relationship Id="rId15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26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26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123479OST_URS_2024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Romza, ř. km 0,000 - 0,207, k. ú. Jiříkovice, oprava koryta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Jiříkovice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13. 11. 2023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Povodí Moravy, s.p.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Povodí Moravy, s.p.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koryta'!J30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01 - Oprava koryta'!P123</f>
        <v>0</v>
      </c>
      <c r="AV95" s="128">
        <f>'SO 01 - Oprava koryta'!J33</f>
        <v>0</v>
      </c>
      <c r="AW95" s="128">
        <f>'SO 01 - Oprava koryta'!J34</f>
        <v>0</v>
      </c>
      <c r="AX95" s="128">
        <f>'SO 01 - Oprava koryta'!J35</f>
        <v>0</v>
      </c>
      <c r="AY95" s="128">
        <f>'SO 01 - Oprava koryta'!J36</f>
        <v>0</v>
      </c>
      <c r="AZ95" s="128">
        <f>'SO 01 - Oprava koryta'!F33</f>
        <v>0</v>
      </c>
      <c r="BA95" s="128">
        <f>'SO 01 - Oprava koryta'!F34</f>
        <v>0</v>
      </c>
      <c r="BB95" s="128">
        <f>'SO 01 - Oprava koryta'!F35</f>
        <v>0</v>
      </c>
      <c r="BC95" s="128">
        <f>'SO 01 - Oprava koryta'!F36</f>
        <v>0</v>
      </c>
      <c r="BD95" s="130">
        <f>'SO 01 - Oprava koryta'!F37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 00 - VRN'!P125</f>
        <v>0</v>
      </c>
      <c r="AV96" s="133">
        <f>'SO 00 - VRN'!J33</f>
        <v>0</v>
      </c>
      <c r="AW96" s="133">
        <f>'SO 00 - VRN'!J34</f>
        <v>0</v>
      </c>
      <c r="AX96" s="133">
        <f>'SO 00 - VRN'!J35</f>
        <v>0</v>
      </c>
      <c r="AY96" s="133">
        <f>'SO 00 - VRN'!J36</f>
        <v>0</v>
      </c>
      <c r="AZ96" s="133">
        <f>'SO 00 - VRN'!F33</f>
        <v>0</v>
      </c>
      <c r="BA96" s="133">
        <f>'SO 00 - VRN'!F34</f>
        <v>0</v>
      </c>
      <c r="BB96" s="133">
        <f>'SO 00 - VRN'!F35</f>
        <v>0</v>
      </c>
      <c r="BC96" s="133">
        <f>'SO 00 - VRN'!F36</f>
        <v>0</v>
      </c>
      <c r="BD96" s="135">
        <f>'SO 00 - VRN'!F37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GVa2DO8YtS0i04HNbV+iHwgaWwkBqHU4rT1MG3xFmm6s3lCXzCj0Lwi3s1BaQJnJF41iRz7hN/G5gyZDQNQ4pg==" hashValue="bfluTU5Mkp7xLYlWDZKHR3pxh/u/wrZDWxjMrLpezttIptqmW+XZk/CU0HdXbEEy9+f3C6F3xk8w6DJJOo5JG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koryta'!C2" display="/"/>
    <hyperlink ref="A96" location="'SO 0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Romza, ř. km 0,000 - 0,207, k. ú. Jiříkovice, oprava koryta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ROUND((SUM(BE123:BE256)),  2)</f>
        <v>0</v>
      </c>
      <c r="G33" s="38"/>
      <c r="H33" s="38"/>
      <c r="I33" s="155">
        <v>0.20999999999999999</v>
      </c>
      <c r="J33" s="154">
        <f>ROUND(((SUM(BE123:BE256))*I33),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ROUND((SUM(BF123:BF256)),  2)</f>
        <v>0</v>
      </c>
      <c r="G34" s="38"/>
      <c r="H34" s="38"/>
      <c r="I34" s="155">
        <v>0.12</v>
      </c>
      <c r="J34" s="154">
        <f>ROUND(((SUM(BF123:BF256))*I34),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ROUND((SUM(BG123:BG256)),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ROUND((SUM(BH123:BH256)),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ROUND((SUM(BI123:BI256)),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Romza, ř. km 0,000 - 0,207, k. ú. Jiříkovice,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Oprava koryta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Jiříkovice</v>
      </c>
      <c r="G89" s="40"/>
      <c r="H89" s="40"/>
      <c r="I89" s="32" t="s">
        <v>22</v>
      </c>
      <c r="J89" s="79" t="str">
        <f>IF(J12="","",J12)</f>
        <v>13. 11. 2023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Povodí Moravy, s.p.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J222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J245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103</v>
      </c>
      <c r="E102" s="182"/>
      <c r="F102" s="182"/>
      <c r="G102" s="182"/>
      <c r="H102" s="182"/>
      <c r="I102" s="182"/>
      <c r="J102" s="183">
        <f>J249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J250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Romza, ř. km 0,000 - 0,207, k. ú. Jiříkovice, oprava koryta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01 - Oprava koryta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Jiříkovice</v>
      </c>
      <c r="G117" s="40"/>
      <c r="H117" s="40"/>
      <c r="I117" s="32" t="s">
        <v>22</v>
      </c>
      <c r="J117" s="79" t="str">
        <f>IF(J12="","",J12)</f>
        <v>13. 11. 2023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>Povodí Moravy, s.p.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>Povodí Moravy, s.p.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106</v>
      </c>
      <c r="D122" s="194" t="s">
        <v>61</v>
      </c>
      <c r="E122" s="194" t="s">
        <v>57</v>
      </c>
      <c r="F122" s="194" t="s">
        <v>58</v>
      </c>
      <c r="G122" s="194" t="s">
        <v>107</v>
      </c>
      <c r="H122" s="194" t="s">
        <v>108</v>
      </c>
      <c r="I122" s="194" t="s">
        <v>109</v>
      </c>
      <c r="J122" s="194" t="s">
        <v>95</v>
      </c>
      <c r="K122" s="195" t="s">
        <v>110</v>
      </c>
      <c r="L122" s="196"/>
      <c r="M122" s="100" t="s">
        <v>1</v>
      </c>
      <c r="N122" s="101" t="s">
        <v>40</v>
      </c>
      <c r="O122" s="101" t="s">
        <v>111</v>
      </c>
      <c r="P122" s="101" t="s">
        <v>112</v>
      </c>
      <c r="Q122" s="101" t="s">
        <v>113</v>
      </c>
      <c r="R122" s="101" t="s">
        <v>114</v>
      </c>
      <c r="S122" s="101" t="s">
        <v>115</v>
      </c>
      <c r="T122" s="102" t="s">
        <v>116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P124+P249</f>
        <v>0</v>
      </c>
      <c r="Q123" s="104"/>
      <c r="R123" s="199">
        <f>R124+R249</f>
        <v>381.69976000000003</v>
      </c>
      <c r="S123" s="104"/>
      <c r="T123" s="200">
        <f>T124+T249</f>
        <v>61.560000000000009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97</v>
      </c>
      <c r="BK123" s="201">
        <f>BK124+BK249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118</v>
      </c>
      <c r="F124" s="205" t="s">
        <v>119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P125+P222+P230+P245</f>
        <v>0</v>
      </c>
      <c r="Q124" s="210"/>
      <c r="R124" s="211">
        <f>R125+R222+R230+R245</f>
        <v>381.69976000000003</v>
      </c>
      <c r="S124" s="210"/>
      <c r="T124" s="212">
        <f>T125+T222+T230+T245</f>
        <v>61.560000000000009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120</v>
      </c>
      <c r="BK124" s="215">
        <f>BK125+BK222+BK230+BK245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84</v>
      </c>
      <c r="F125" s="216" t="s">
        <v>121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SUM(P126:P221)</f>
        <v>0</v>
      </c>
      <c r="Q125" s="210"/>
      <c r="R125" s="211">
        <f>SUM(R126:R221)</f>
        <v>0.050800000000000005</v>
      </c>
      <c r="S125" s="210"/>
      <c r="T125" s="212">
        <f>SUM(T126:T221)</f>
        <v>61.560000000000009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120</v>
      </c>
      <c r="BK125" s="215">
        <f>SUM(BK126:BK221)</f>
        <v>0</v>
      </c>
    </row>
    <row r="126" s="2" customFormat="1" ht="24.15" customHeight="1">
      <c r="A126" s="38"/>
      <c r="B126" s="39"/>
      <c r="C126" s="218" t="s">
        <v>84</v>
      </c>
      <c r="D126" s="218" t="s">
        <v>122</v>
      </c>
      <c r="E126" s="219" t="s">
        <v>123</v>
      </c>
      <c r="F126" s="220" t="s">
        <v>124</v>
      </c>
      <c r="G126" s="221" t="s">
        <v>125</v>
      </c>
      <c r="H126" s="222">
        <v>34.200000000000003</v>
      </c>
      <c r="I126" s="223"/>
      <c r="J126" s="224">
        <f>ROUND(I126*H126,2)</f>
        <v>0</v>
      </c>
      <c r="K126" s="220" t="s">
        <v>126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1.8</v>
      </c>
      <c r="T126" s="228">
        <f>S126*H126</f>
        <v>61.560000000000009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127</v>
      </c>
      <c r="AT126" s="229" t="s">
        <v>122</v>
      </c>
      <c r="AU126" s="229" t="s">
        <v>86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127</v>
      </c>
      <c r="BM126" s="229" t="s">
        <v>128</v>
      </c>
    </row>
    <row r="127" s="2" customFormat="1">
      <c r="A127" s="38"/>
      <c r="B127" s="39"/>
      <c r="C127" s="40"/>
      <c r="D127" s="231" t="s">
        <v>129</v>
      </c>
      <c r="E127" s="40"/>
      <c r="F127" s="232" t="s">
        <v>130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86</v>
      </c>
    </row>
    <row r="128" s="2" customFormat="1">
      <c r="A128" s="38"/>
      <c r="B128" s="39"/>
      <c r="C128" s="40"/>
      <c r="D128" s="236" t="s">
        <v>131</v>
      </c>
      <c r="E128" s="40"/>
      <c r="F128" s="237" t="s">
        <v>132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131</v>
      </c>
      <c r="AU128" s="17" t="s">
        <v>86</v>
      </c>
    </row>
    <row r="129" s="2" customFormat="1">
      <c r="A129" s="38"/>
      <c r="B129" s="39"/>
      <c r="C129" s="40"/>
      <c r="D129" s="231" t="s">
        <v>133</v>
      </c>
      <c r="E129" s="40"/>
      <c r="F129" s="238" t="s">
        <v>134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86</v>
      </c>
    </row>
    <row r="130" s="13" customFormat="1">
      <c r="A130" s="13"/>
      <c r="B130" s="239"/>
      <c r="C130" s="240"/>
      <c r="D130" s="231" t="s">
        <v>135</v>
      </c>
      <c r="E130" s="241" t="s">
        <v>1</v>
      </c>
      <c r="F130" s="242" t="s">
        <v>136</v>
      </c>
      <c r="G130" s="240"/>
      <c r="H130" s="243">
        <v>34.200000000000003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135</v>
      </c>
      <c r="AU130" s="249" t="s">
        <v>86</v>
      </c>
      <c r="AV130" s="13" t="s">
        <v>86</v>
      </c>
      <c r="AW130" s="13" t="s">
        <v>33</v>
      </c>
      <c r="AX130" s="13" t="s">
        <v>84</v>
      </c>
      <c r="AY130" s="249" t="s">
        <v>120</v>
      </c>
    </row>
    <row r="131" s="2" customFormat="1" ht="24.15" customHeight="1">
      <c r="A131" s="38"/>
      <c r="B131" s="39"/>
      <c r="C131" s="218" t="s">
        <v>86</v>
      </c>
      <c r="D131" s="218" t="s">
        <v>122</v>
      </c>
      <c r="E131" s="219" t="s">
        <v>137</v>
      </c>
      <c r="F131" s="220" t="s">
        <v>138</v>
      </c>
      <c r="G131" s="221" t="s">
        <v>139</v>
      </c>
      <c r="H131" s="222">
        <v>831</v>
      </c>
      <c r="I131" s="223"/>
      <c r="J131" s="224">
        <f>ROUND(I131*H131,2)</f>
        <v>0</v>
      </c>
      <c r="K131" s="220" t="s">
        <v>126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127</v>
      </c>
      <c r="AT131" s="229" t="s">
        <v>122</v>
      </c>
      <c r="AU131" s="229" t="s">
        <v>86</v>
      </c>
      <c r="AY131" s="17" t="s">
        <v>120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127</v>
      </c>
      <c r="BM131" s="229" t="s">
        <v>140</v>
      </c>
    </row>
    <row r="132" s="2" customFormat="1">
      <c r="A132" s="38"/>
      <c r="B132" s="39"/>
      <c r="C132" s="40"/>
      <c r="D132" s="231" t="s">
        <v>129</v>
      </c>
      <c r="E132" s="40"/>
      <c r="F132" s="232" t="s">
        <v>141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86</v>
      </c>
    </row>
    <row r="133" s="2" customFormat="1">
      <c r="A133" s="38"/>
      <c r="B133" s="39"/>
      <c r="C133" s="40"/>
      <c r="D133" s="236" t="s">
        <v>131</v>
      </c>
      <c r="E133" s="40"/>
      <c r="F133" s="237" t="s">
        <v>142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86</v>
      </c>
    </row>
    <row r="134" s="14" customFormat="1">
      <c r="A134" s="14"/>
      <c r="B134" s="250"/>
      <c r="C134" s="251"/>
      <c r="D134" s="231" t="s">
        <v>135</v>
      </c>
      <c r="E134" s="252" t="s">
        <v>1</v>
      </c>
      <c r="F134" s="253" t="s">
        <v>143</v>
      </c>
      <c r="G134" s="251"/>
      <c r="H134" s="252" t="s">
        <v>1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135</v>
      </c>
      <c r="AU134" s="259" t="s">
        <v>86</v>
      </c>
      <c r="AV134" s="14" t="s">
        <v>84</v>
      </c>
      <c r="AW134" s="14" t="s">
        <v>33</v>
      </c>
      <c r="AX134" s="14" t="s">
        <v>76</v>
      </c>
      <c r="AY134" s="259" t="s">
        <v>120</v>
      </c>
    </row>
    <row r="135" s="13" customFormat="1">
      <c r="A135" s="13"/>
      <c r="B135" s="239"/>
      <c r="C135" s="240"/>
      <c r="D135" s="231" t="s">
        <v>135</v>
      </c>
      <c r="E135" s="241" t="s">
        <v>1</v>
      </c>
      <c r="F135" s="242" t="s">
        <v>144</v>
      </c>
      <c r="G135" s="240"/>
      <c r="H135" s="243">
        <v>388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135</v>
      </c>
      <c r="AU135" s="249" t="s">
        <v>86</v>
      </c>
      <c r="AV135" s="13" t="s">
        <v>86</v>
      </c>
      <c r="AW135" s="13" t="s">
        <v>33</v>
      </c>
      <c r="AX135" s="13" t="s">
        <v>76</v>
      </c>
      <c r="AY135" s="249" t="s">
        <v>120</v>
      </c>
    </row>
    <row r="136" s="13" customFormat="1">
      <c r="A136" s="13"/>
      <c r="B136" s="239"/>
      <c r="C136" s="240"/>
      <c r="D136" s="231" t="s">
        <v>135</v>
      </c>
      <c r="E136" s="241" t="s">
        <v>1</v>
      </c>
      <c r="F136" s="242" t="s">
        <v>145</v>
      </c>
      <c r="G136" s="240"/>
      <c r="H136" s="243">
        <v>443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135</v>
      </c>
      <c r="AU136" s="249" t="s">
        <v>86</v>
      </c>
      <c r="AV136" s="13" t="s">
        <v>86</v>
      </c>
      <c r="AW136" s="13" t="s">
        <v>33</v>
      </c>
      <c r="AX136" s="13" t="s">
        <v>76</v>
      </c>
      <c r="AY136" s="249" t="s">
        <v>120</v>
      </c>
    </row>
    <row r="137" s="15" customFormat="1">
      <c r="A137" s="15"/>
      <c r="B137" s="260"/>
      <c r="C137" s="261"/>
      <c r="D137" s="231" t="s">
        <v>135</v>
      </c>
      <c r="E137" s="262" t="s">
        <v>1</v>
      </c>
      <c r="F137" s="263" t="s">
        <v>146</v>
      </c>
      <c r="G137" s="261"/>
      <c r="H137" s="264">
        <v>831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135</v>
      </c>
      <c r="AU137" s="270" t="s">
        <v>86</v>
      </c>
      <c r="AV137" s="15" t="s">
        <v>127</v>
      </c>
      <c r="AW137" s="15" t="s">
        <v>33</v>
      </c>
      <c r="AX137" s="15" t="s">
        <v>84</v>
      </c>
      <c r="AY137" s="270" t="s">
        <v>120</v>
      </c>
    </row>
    <row r="138" s="2" customFormat="1" ht="24.15" customHeight="1">
      <c r="A138" s="38"/>
      <c r="B138" s="39"/>
      <c r="C138" s="218" t="s">
        <v>147</v>
      </c>
      <c r="D138" s="218" t="s">
        <v>122</v>
      </c>
      <c r="E138" s="219" t="s">
        <v>148</v>
      </c>
      <c r="F138" s="220" t="s">
        <v>149</v>
      </c>
      <c r="G138" s="221" t="s">
        <v>139</v>
      </c>
      <c r="H138" s="222">
        <v>980</v>
      </c>
      <c r="I138" s="223"/>
      <c r="J138" s="224">
        <f>ROUND(I138*H138,2)</f>
        <v>0</v>
      </c>
      <c r="K138" s="220" t="s">
        <v>126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127</v>
      </c>
      <c r="AT138" s="229" t="s">
        <v>122</v>
      </c>
      <c r="AU138" s="229" t="s">
        <v>86</v>
      </c>
      <c r="AY138" s="17" t="s">
        <v>120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127</v>
      </c>
      <c r="BM138" s="229" t="s">
        <v>150</v>
      </c>
    </row>
    <row r="139" s="2" customFormat="1">
      <c r="A139" s="38"/>
      <c r="B139" s="39"/>
      <c r="C139" s="40"/>
      <c r="D139" s="231" t="s">
        <v>129</v>
      </c>
      <c r="E139" s="40"/>
      <c r="F139" s="232" t="s">
        <v>151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86</v>
      </c>
    </row>
    <row r="140" s="2" customFormat="1">
      <c r="A140" s="38"/>
      <c r="B140" s="39"/>
      <c r="C140" s="40"/>
      <c r="D140" s="236" t="s">
        <v>131</v>
      </c>
      <c r="E140" s="40"/>
      <c r="F140" s="237" t="s">
        <v>152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86</v>
      </c>
    </row>
    <row r="141" s="14" customFormat="1">
      <c r="A141" s="14"/>
      <c r="B141" s="250"/>
      <c r="C141" s="251"/>
      <c r="D141" s="231" t="s">
        <v>135</v>
      </c>
      <c r="E141" s="252" t="s">
        <v>1</v>
      </c>
      <c r="F141" s="253" t="s">
        <v>153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135</v>
      </c>
      <c r="AU141" s="259" t="s">
        <v>86</v>
      </c>
      <c r="AV141" s="14" t="s">
        <v>84</v>
      </c>
      <c r="AW141" s="14" t="s">
        <v>33</v>
      </c>
      <c r="AX141" s="14" t="s">
        <v>76</v>
      </c>
      <c r="AY141" s="259" t="s">
        <v>120</v>
      </c>
    </row>
    <row r="142" s="13" customFormat="1">
      <c r="A142" s="13"/>
      <c r="B142" s="239"/>
      <c r="C142" s="240"/>
      <c r="D142" s="231" t="s">
        <v>135</v>
      </c>
      <c r="E142" s="241" t="s">
        <v>1</v>
      </c>
      <c r="F142" s="242" t="s">
        <v>154</v>
      </c>
      <c r="G142" s="240"/>
      <c r="H142" s="243">
        <v>980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135</v>
      </c>
      <c r="AU142" s="249" t="s">
        <v>86</v>
      </c>
      <c r="AV142" s="13" t="s">
        <v>86</v>
      </c>
      <c r="AW142" s="13" t="s">
        <v>33</v>
      </c>
      <c r="AX142" s="13" t="s">
        <v>84</v>
      </c>
      <c r="AY142" s="249" t="s">
        <v>120</v>
      </c>
    </row>
    <row r="143" s="2" customFormat="1" ht="33" customHeight="1">
      <c r="A143" s="38"/>
      <c r="B143" s="39"/>
      <c r="C143" s="218" t="s">
        <v>127</v>
      </c>
      <c r="D143" s="218" t="s">
        <v>122</v>
      </c>
      <c r="E143" s="219" t="s">
        <v>155</v>
      </c>
      <c r="F143" s="220" t="s">
        <v>156</v>
      </c>
      <c r="G143" s="221" t="s">
        <v>125</v>
      </c>
      <c r="H143" s="222">
        <v>469</v>
      </c>
      <c r="I143" s="223"/>
      <c r="J143" s="224">
        <f>ROUND(I143*H143,2)</f>
        <v>0</v>
      </c>
      <c r="K143" s="220" t="s">
        <v>126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127</v>
      </c>
      <c r="AT143" s="229" t="s">
        <v>122</v>
      </c>
      <c r="AU143" s="229" t="s">
        <v>86</v>
      </c>
      <c r="AY143" s="17" t="s">
        <v>120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127</v>
      </c>
      <c r="BM143" s="229" t="s">
        <v>157</v>
      </c>
    </row>
    <row r="144" s="2" customFormat="1">
      <c r="A144" s="38"/>
      <c r="B144" s="39"/>
      <c r="C144" s="40"/>
      <c r="D144" s="231" t="s">
        <v>129</v>
      </c>
      <c r="E144" s="40"/>
      <c r="F144" s="232" t="s">
        <v>158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86</v>
      </c>
    </row>
    <row r="145" s="2" customFormat="1">
      <c r="A145" s="38"/>
      <c r="B145" s="39"/>
      <c r="C145" s="40"/>
      <c r="D145" s="236" t="s">
        <v>131</v>
      </c>
      <c r="E145" s="40"/>
      <c r="F145" s="237" t="s">
        <v>159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86</v>
      </c>
    </row>
    <row r="146" s="13" customFormat="1">
      <c r="A146" s="13"/>
      <c r="B146" s="239"/>
      <c r="C146" s="240"/>
      <c r="D146" s="231" t="s">
        <v>135</v>
      </c>
      <c r="E146" s="241" t="s">
        <v>1</v>
      </c>
      <c r="F146" s="242" t="s">
        <v>160</v>
      </c>
      <c r="G146" s="240"/>
      <c r="H146" s="243">
        <v>454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135</v>
      </c>
      <c r="AU146" s="249" t="s">
        <v>86</v>
      </c>
      <c r="AV146" s="13" t="s">
        <v>86</v>
      </c>
      <c r="AW146" s="13" t="s">
        <v>33</v>
      </c>
      <c r="AX146" s="13" t="s">
        <v>76</v>
      </c>
      <c r="AY146" s="249" t="s">
        <v>120</v>
      </c>
    </row>
    <row r="147" s="13" customFormat="1">
      <c r="A147" s="13"/>
      <c r="B147" s="239"/>
      <c r="C147" s="240"/>
      <c r="D147" s="231" t="s">
        <v>135</v>
      </c>
      <c r="E147" s="241" t="s">
        <v>1</v>
      </c>
      <c r="F147" s="242" t="s">
        <v>161</v>
      </c>
      <c r="G147" s="240"/>
      <c r="H147" s="243">
        <v>15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135</v>
      </c>
      <c r="AU147" s="249" t="s">
        <v>86</v>
      </c>
      <c r="AV147" s="13" t="s">
        <v>86</v>
      </c>
      <c r="AW147" s="13" t="s">
        <v>33</v>
      </c>
      <c r="AX147" s="13" t="s">
        <v>76</v>
      </c>
      <c r="AY147" s="249" t="s">
        <v>120</v>
      </c>
    </row>
    <row r="148" s="15" customFormat="1">
      <c r="A148" s="15"/>
      <c r="B148" s="260"/>
      <c r="C148" s="261"/>
      <c r="D148" s="231" t="s">
        <v>135</v>
      </c>
      <c r="E148" s="262" t="s">
        <v>1</v>
      </c>
      <c r="F148" s="263" t="s">
        <v>146</v>
      </c>
      <c r="G148" s="261"/>
      <c r="H148" s="264">
        <v>469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135</v>
      </c>
      <c r="AU148" s="270" t="s">
        <v>86</v>
      </c>
      <c r="AV148" s="15" t="s">
        <v>127</v>
      </c>
      <c r="AW148" s="15" t="s">
        <v>33</v>
      </c>
      <c r="AX148" s="15" t="s">
        <v>84</v>
      </c>
      <c r="AY148" s="270" t="s">
        <v>120</v>
      </c>
    </row>
    <row r="149" s="2" customFormat="1" ht="37.8" customHeight="1">
      <c r="A149" s="38"/>
      <c r="B149" s="39"/>
      <c r="C149" s="218" t="s">
        <v>162</v>
      </c>
      <c r="D149" s="218" t="s">
        <v>122</v>
      </c>
      <c r="E149" s="219" t="s">
        <v>163</v>
      </c>
      <c r="F149" s="220" t="s">
        <v>164</v>
      </c>
      <c r="G149" s="221" t="s">
        <v>125</v>
      </c>
      <c r="H149" s="222">
        <v>350</v>
      </c>
      <c r="I149" s="223"/>
      <c r="J149" s="224">
        <f>ROUND(I149*H149,2)</f>
        <v>0</v>
      </c>
      <c r="K149" s="220" t="s">
        <v>126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127</v>
      </c>
      <c r="AT149" s="229" t="s">
        <v>122</v>
      </c>
      <c r="AU149" s="229" t="s">
        <v>86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127</v>
      </c>
      <c r="BM149" s="229" t="s">
        <v>165</v>
      </c>
    </row>
    <row r="150" s="2" customFormat="1">
      <c r="A150" s="38"/>
      <c r="B150" s="39"/>
      <c r="C150" s="40"/>
      <c r="D150" s="231" t="s">
        <v>129</v>
      </c>
      <c r="E150" s="40"/>
      <c r="F150" s="232" t="s">
        <v>166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86</v>
      </c>
    </row>
    <row r="151" s="2" customFormat="1">
      <c r="A151" s="38"/>
      <c r="B151" s="39"/>
      <c r="C151" s="40"/>
      <c r="D151" s="236" t="s">
        <v>131</v>
      </c>
      <c r="E151" s="40"/>
      <c r="F151" s="237" t="s">
        <v>167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86</v>
      </c>
    </row>
    <row r="152" s="13" customFormat="1">
      <c r="A152" s="13"/>
      <c r="B152" s="239"/>
      <c r="C152" s="240"/>
      <c r="D152" s="231" t="s">
        <v>135</v>
      </c>
      <c r="E152" s="241" t="s">
        <v>1</v>
      </c>
      <c r="F152" s="242" t="s">
        <v>168</v>
      </c>
      <c r="G152" s="240"/>
      <c r="H152" s="243">
        <v>335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135</v>
      </c>
      <c r="AU152" s="249" t="s">
        <v>86</v>
      </c>
      <c r="AV152" s="13" t="s">
        <v>86</v>
      </c>
      <c r="AW152" s="13" t="s">
        <v>33</v>
      </c>
      <c r="AX152" s="13" t="s">
        <v>76</v>
      </c>
      <c r="AY152" s="249" t="s">
        <v>120</v>
      </c>
    </row>
    <row r="153" s="13" customFormat="1">
      <c r="A153" s="13"/>
      <c r="B153" s="239"/>
      <c r="C153" s="240"/>
      <c r="D153" s="231" t="s">
        <v>135</v>
      </c>
      <c r="E153" s="241" t="s">
        <v>1</v>
      </c>
      <c r="F153" s="242" t="s">
        <v>169</v>
      </c>
      <c r="G153" s="240"/>
      <c r="H153" s="243">
        <v>15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135</v>
      </c>
      <c r="AU153" s="249" t="s">
        <v>86</v>
      </c>
      <c r="AV153" s="13" t="s">
        <v>86</v>
      </c>
      <c r="AW153" s="13" t="s">
        <v>33</v>
      </c>
      <c r="AX153" s="13" t="s">
        <v>76</v>
      </c>
      <c r="AY153" s="249" t="s">
        <v>120</v>
      </c>
    </row>
    <row r="154" s="15" customFormat="1">
      <c r="A154" s="15"/>
      <c r="B154" s="260"/>
      <c r="C154" s="261"/>
      <c r="D154" s="231" t="s">
        <v>135</v>
      </c>
      <c r="E154" s="262" t="s">
        <v>1</v>
      </c>
      <c r="F154" s="263" t="s">
        <v>146</v>
      </c>
      <c r="G154" s="261"/>
      <c r="H154" s="264">
        <v>350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0" t="s">
        <v>135</v>
      </c>
      <c r="AU154" s="270" t="s">
        <v>86</v>
      </c>
      <c r="AV154" s="15" t="s">
        <v>127</v>
      </c>
      <c r="AW154" s="15" t="s">
        <v>33</v>
      </c>
      <c r="AX154" s="15" t="s">
        <v>84</v>
      </c>
      <c r="AY154" s="270" t="s">
        <v>120</v>
      </c>
    </row>
    <row r="155" s="2" customFormat="1" ht="37.8" customHeight="1">
      <c r="A155" s="38"/>
      <c r="B155" s="39"/>
      <c r="C155" s="218" t="s">
        <v>170</v>
      </c>
      <c r="D155" s="218" t="s">
        <v>122</v>
      </c>
      <c r="E155" s="219" t="s">
        <v>171</v>
      </c>
      <c r="F155" s="220" t="s">
        <v>172</v>
      </c>
      <c r="G155" s="221" t="s">
        <v>125</v>
      </c>
      <c r="H155" s="222">
        <v>119</v>
      </c>
      <c r="I155" s="223"/>
      <c r="J155" s="224">
        <f>ROUND(I155*H155,2)</f>
        <v>0</v>
      </c>
      <c r="K155" s="220" t="s">
        <v>126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127</v>
      </c>
      <c r="AT155" s="229" t="s">
        <v>122</v>
      </c>
      <c r="AU155" s="229" t="s">
        <v>86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127</v>
      </c>
      <c r="BM155" s="229" t="s">
        <v>173</v>
      </c>
    </row>
    <row r="156" s="2" customFormat="1">
      <c r="A156" s="38"/>
      <c r="B156" s="39"/>
      <c r="C156" s="40"/>
      <c r="D156" s="231" t="s">
        <v>129</v>
      </c>
      <c r="E156" s="40"/>
      <c r="F156" s="232" t="s">
        <v>174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86</v>
      </c>
    </row>
    <row r="157" s="2" customFormat="1">
      <c r="A157" s="38"/>
      <c r="B157" s="39"/>
      <c r="C157" s="40"/>
      <c r="D157" s="236" t="s">
        <v>131</v>
      </c>
      <c r="E157" s="40"/>
      <c r="F157" s="237" t="s">
        <v>175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131</v>
      </c>
      <c r="AU157" s="17" t="s">
        <v>86</v>
      </c>
    </row>
    <row r="158" s="13" customFormat="1">
      <c r="A158" s="13"/>
      <c r="B158" s="239"/>
      <c r="C158" s="240"/>
      <c r="D158" s="231" t="s">
        <v>135</v>
      </c>
      <c r="E158" s="241" t="s">
        <v>1</v>
      </c>
      <c r="F158" s="242" t="s">
        <v>176</v>
      </c>
      <c r="G158" s="240"/>
      <c r="H158" s="243">
        <v>119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135</v>
      </c>
      <c r="AU158" s="249" t="s">
        <v>86</v>
      </c>
      <c r="AV158" s="13" t="s">
        <v>86</v>
      </c>
      <c r="AW158" s="13" t="s">
        <v>33</v>
      </c>
      <c r="AX158" s="13" t="s">
        <v>84</v>
      </c>
      <c r="AY158" s="249" t="s">
        <v>120</v>
      </c>
    </row>
    <row r="159" s="2" customFormat="1" ht="37.8" customHeight="1">
      <c r="A159" s="38"/>
      <c r="B159" s="39"/>
      <c r="C159" s="218" t="s">
        <v>177</v>
      </c>
      <c r="D159" s="218" t="s">
        <v>122</v>
      </c>
      <c r="E159" s="219" t="s">
        <v>178</v>
      </c>
      <c r="F159" s="220" t="s">
        <v>179</v>
      </c>
      <c r="G159" s="221" t="s">
        <v>125</v>
      </c>
      <c r="H159" s="222">
        <v>469</v>
      </c>
      <c r="I159" s="223"/>
      <c r="J159" s="224">
        <f>ROUND(I159*H159,2)</f>
        <v>0</v>
      </c>
      <c r="K159" s="220" t="s">
        <v>126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127</v>
      </c>
      <c r="AT159" s="229" t="s">
        <v>122</v>
      </c>
      <c r="AU159" s="229" t="s">
        <v>86</v>
      </c>
      <c r="AY159" s="17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127</v>
      </c>
      <c r="BM159" s="229" t="s">
        <v>180</v>
      </c>
    </row>
    <row r="160" s="2" customFormat="1">
      <c r="A160" s="38"/>
      <c r="B160" s="39"/>
      <c r="C160" s="40"/>
      <c r="D160" s="231" t="s">
        <v>129</v>
      </c>
      <c r="E160" s="40"/>
      <c r="F160" s="232" t="s">
        <v>181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86</v>
      </c>
    </row>
    <row r="161" s="2" customFormat="1">
      <c r="A161" s="38"/>
      <c r="B161" s="39"/>
      <c r="C161" s="40"/>
      <c r="D161" s="236" t="s">
        <v>131</v>
      </c>
      <c r="E161" s="40"/>
      <c r="F161" s="237" t="s">
        <v>182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86</v>
      </c>
    </row>
    <row r="162" s="13" customFormat="1">
      <c r="A162" s="13"/>
      <c r="B162" s="239"/>
      <c r="C162" s="240"/>
      <c r="D162" s="231" t="s">
        <v>135</v>
      </c>
      <c r="E162" s="241" t="s">
        <v>1</v>
      </c>
      <c r="F162" s="242" t="s">
        <v>160</v>
      </c>
      <c r="G162" s="240"/>
      <c r="H162" s="243">
        <v>454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135</v>
      </c>
      <c r="AU162" s="249" t="s">
        <v>86</v>
      </c>
      <c r="AV162" s="13" t="s">
        <v>86</v>
      </c>
      <c r="AW162" s="13" t="s">
        <v>33</v>
      </c>
      <c r="AX162" s="13" t="s">
        <v>76</v>
      </c>
      <c r="AY162" s="249" t="s">
        <v>120</v>
      </c>
    </row>
    <row r="163" s="13" customFormat="1">
      <c r="A163" s="13"/>
      <c r="B163" s="239"/>
      <c r="C163" s="240"/>
      <c r="D163" s="231" t="s">
        <v>135</v>
      </c>
      <c r="E163" s="241" t="s">
        <v>1</v>
      </c>
      <c r="F163" s="242" t="s">
        <v>161</v>
      </c>
      <c r="G163" s="240"/>
      <c r="H163" s="243">
        <v>15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135</v>
      </c>
      <c r="AU163" s="249" t="s">
        <v>86</v>
      </c>
      <c r="AV163" s="13" t="s">
        <v>86</v>
      </c>
      <c r="AW163" s="13" t="s">
        <v>33</v>
      </c>
      <c r="AX163" s="13" t="s">
        <v>76</v>
      </c>
      <c r="AY163" s="249" t="s">
        <v>120</v>
      </c>
    </row>
    <row r="164" s="15" customFormat="1">
      <c r="A164" s="15"/>
      <c r="B164" s="260"/>
      <c r="C164" s="261"/>
      <c r="D164" s="231" t="s">
        <v>135</v>
      </c>
      <c r="E164" s="262" t="s">
        <v>1</v>
      </c>
      <c r="F164" s="263" t="s">
        <v>146</v>
      </c>
      <c r="G164" s="261"/>
      <c r="H164" s="264">
        <v>469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135</v>
      </c>
      <c r="AU164" s="270" t="s">
        <v>86</v>
      </c>
      <c r="AV164" s="15" t="s">
        <v>127</v>
      </c>
      <c r="AW164" s="15" t="s">
        <v>33</v>
      </c>
      <c r="AX164" s="15" t="s">
        <v>84</v>
      </c>
      <c r="AY164" s="270" t="s">
        <v>120</v>
      </c>
    </row>
    <row r="165" s="2" customFormat="1" ht="37.8" customHeight="1">
      <c r="A165" s="38"/>
      <c r="B165" s="39"/>
      <c r="C165" s="218" t="s">
        <v>183</v>
      </c>
      <c r="D165" s="218" t="s">
        <v>122</v>
      </c>
      <c r="E165" s="219" t="s">
        <v>184</v>
      </c>
      <c r="F165" s="220" t="s">
        <v>185</v>
      </c>
      <c r="G165" s="221" t="s">
        <v>125</v>
      </c>
      <c r="H165" s="222">
        <v>469</v>
      </c>
      <c r="I165" s="223"/>
      <c r="J165" s="224">
        <f>ROUND(I165*H165,2)</f>
        <v>0</v>
      </c>
      <c r="K165" s="220" t="s">
        <v>126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127</v>
      </c>
      <c r="AT165" s="229" t="s">
        <v>122</v>
      </c>
      <c r="AU165" s="229" t="s">
        <v>86</v>
      </c>
      <c r="AY165" s="17" t="s">
        <v>120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127</v>
      </c>
      <c r="BM165" s="229" t="s">
        <v>186</v>
      </c>
    </row>
    <row r="166" s="2" customFormat="1">
      <c r="A166" s="38"/>
      <c r="B166" s="39"/>
      <c r="C166" s="40"/>
      <c r="D166" s="231" t="s">
        <v>129</v>
      </c>
      <c r="E166" s="40"/>
      <c r="F166" s="232" t="s">
        <v>187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86</v>
      </c>
    </row>
    <row r="167" s="2" customFormat="1">
      <c r="A167" s="38"/>
      <c r="B167" s="39"/>
      <c r="C167" s="40"/>
      <c r="D167" s="236" t="s">
        <v>131</v>
      </c>
      <c r="E167" s="40"/>
      <c r="F167" s="237" t="s">
        <v>188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86</v>
      </c>
    </row>
    <row r="168" s="2" customFormat="1">
      <c r="A168" s="38"/>
      <c r="B168" s="39"/>
      <c r="C168" s="40"/>
      <c r="D168" s="231" t="s">
        <v>133</v>
      </c>
      <c r="E168" s="40"/>
      <c r="F168" s="238" t="s">
        <v>189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86</v>
      </c>
    </row>
    <row r="169" s="13" customFormat="1">
      <c r="A169" s="13"/>
      <c r="B169" s="239"/>
      <c r="C169" s="240"/>
      <c r="D169" s="231" t="s">
        <v>135</v>
      </c>
      <c r="E169" s="241" t="s">
        <v>1</v>
      </c>
      <c r="F169" s="242" t="s">
        <v>190</v>
      </c>
      <c r="G169" s="240"/>
      <c r="H169" s="243">
        <v>469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135</v>
      </c>
      <c r="AU169" s="249" t="s">
        <v>86</v>
      </c>
      <c r="AV169" s="13" t="s">
        <v>86</v>
      </c>
      <c r="AW169" s="13" t="s">
        <v>33</v>
      </c>
      <c r="AX169" s="13" t="s">
        <v>84</v>
      </c>
      <c r="AY169" s="249" t="s">
        <v>120</v>
      </c>
    </row>
    <row r="170" s="2" customFormat="1" ht="24.15" customHeight="1">
      <c r="A170" s="38"/>
      <c r="B170" s="39"/>
      <c r="C170" s="218" t="s">
        <v>191</v>
      </c>
      <c r="D170" s="218" t="s">
        <v>122</v>
      </c>
      <c r="E170" s="219" t="s">
        <v>192</v>
      </c>
      <c r="F170" s="220" t="s">
        <v>193</v>
      </c>
      <c r="G170" s="221" t="s">
        <v>125</v>
      </c>
      <c r="H170" s="222">
        <v>469</v>
      </c>
      <c r="I170" s="223"/>
      <c r="J170" s="224">
        <f>ROUND(I170*H170,2)</f>
        <v>0</v>
      </c>
      <c r="K170" s="220" t="s">
        <v>126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127</v>
      </c>
      <c r="AT170" s="229" t="s">
        <v>122</v>
      </c>
      <c r="AU170" s="229" t="s">
        <v>86</v>
      </c>
      <c r="AY170" s="17" t="s">
        <v>120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127</v>
      </c>
      <c r="BM170" s="229" t="s">
        <v>194</v>
      </c>
    </row>
    <row r="171" s="2" customFormat="1">
      <c r="A171" s="38"/>
      <c r="B171" s="39"/>
      <c r="C171" s="40"/>
      <c r="D171" s="231" t="s">
        <v>129</v>
      </c>
      <c r="E171" s="40"/>
      <c r="F171" s="232" t="s">
        <v>195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86</v>
      </c>
    </row>
    <row r="172" s="2" customFormat="1">
      <c r="A172" s="38"/>
      <c r="B172" s="39"/>
      <c r="C172" s="40"/>
      <c r="D172" s="236" t="s">
        <v>131</v>
      </c>
      <c r="E172" s="40"/>
      <c r="F172" s="237" t="s">
        <v>196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86</v>
      </c>
    </row>
    <row r="173" s="13" customFormat="1">
      <c r="A173" s="13"/>
      <c r="B173" s="239"/>
      <c r="C173" s="240"/>
      <c r="D173" s="231" t="s">
        <v>135</v>
      </c>
      <c r="E173" s="241" t="s">
        <v>1</v>
      </c>
      <c r="F173" s="242" t="s">
        <v>160</v>
      </c>
      <c r="G173" s="240"/>
      <c r="H173" s="243">
        <v>454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135</v>
      </c>
      <c r="AU173" s="249" t="s">
        <v>86</v>
      </c>
      <c r="AV173" s="13" t="s">
        <v>86</v>
      </c>
      <c r="AW173" s="13" t="s">
        <v>33</v>
      </c>
      <c r="AX173" s="13" t="s">
        <v>76</v>
      </c>
      <c r="AY173" s="249" t="s">
        <v>120</v>
      </c>
    </row>
    <row r="174" s="13" customFormat="1">
      <c r="A174" s="13"/>
      <c r="B174" s="239"/>
      <c r="C174" s="240"/>
      <c r="D174" s="231" t="s">
        <v>135</v>
      </c>
      <c r="E174" s="241" t="s">
        <v>1</v>
      </c>
      <c r="F174" s="242" t="s">
        <v>161</v>
      </c>
      <c r="G174" s="240"/>
      <c r="H174" s="243">
        <v>15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135</v>
      </c>
      <c r="AU174" s="249" t="s">
        <v>86</v>
      </c>
      <c r="AV174" s="13" t="s">
        <v>86</v>
      </c>
      <c r="AW174" s="13" t="s">
        <v>33</v>
      </c>
      <c r="AX174" s="13" t="s">
        <v>76</v>
      </c>
      <c r="AY174" s="249" t="s">
        <v>120</v>
      </c>
    </row>
    <row r="175" s="15" customFormat="1">
      <c r="A175" s="15"/>
      <c r="B175" s="260"/>
      <c r="C175" s="261"/>
      <c r="D175" s="231" t="s">
        <v>135</v>
      </c>
      <c r="E175" s="262" t="s">
        <v>1</v>
      </c>
      <c r="F175" s="263" t="s">
        <v>146</v>
      </c>
      <c r="G175" s="261"/>
      <c r="H175" s="264">
        <v>469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135</v>
      </c>
      <c r="AU175" s="270" t="s">
        <v>86</v>
      </c>
      <c r="AV175" s="15" t="s">
        <v>127</v>
      </c>
      <c r="AW175" s="15" t="s">
        <v>33</v>
      </c>
      <c r="AX175" s="15" t="s">
        <v>84</v>
      </c>
      <c r="AY175" s="270" t="s">
        <v>120</v>
      </c>
    </row>
    <row r="176" s="2" customFormat="1" ht="24.15" customHeight="1">
      <c r="A176" s="38"/>
      <c r="B176" s="39"/>
      <c r="C176" s="218" t="s">
        <v>197</v>
      </c>
      <c r="D176" s="218" t="s">
        <v>122</v>
      </c>
      <c r="E176" s="219" t="s">
        <v>192</v>
      </c>
      <c r="F176" s="220" t="s">
        <v>193</v>
      </c>
      <c r="G176" s="221" t="s">
        <v>125</v>
      </c>
      <c r="H176" s="222">
        <v>234.5</v>
      </c>
      <c r="I176" s="223"/>
      <c r="J176" s="224">
        <f>ROUND(I176*H176,2)</f>
        <v>0</v>
      </c>
      <c r="K176" s="220" t="s">
        <v>126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127</v>
      </c>
      <c r="AT176" s="229" t="s">
        <v>122</v>
      </c>
      <c r="AU176" s="229" t="s">
        <v>86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127</v>
      </c>
      <c r="BM176" s="229" t="s">
        <v>198</v>
      </c>
    </row>
    <row r="177" s="2" customFormat="1">
      <c r="A177" s="38"/>
      <c r="B177" s="39"/>
      <c r="C177" s="40"/>
      <c r="D177" s="231" t="s">
        <v>129</v>
      </c>
      <c r="E177" s="40"/>
      <c r="F177" s="232" t="s">
        <v>195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86</v>
      </c>
    </row>
    <row r="178" s="2" customFormat="1">
      <c r="A178" s="38"/>
      <c r="B178" s="39"/>
      <c r="C178" s="40"/>
      <c r="D178" s="236" t="s">
        <v>131</v>
      </c>
      <c r="E178" s="40"/>
      <c r="F178" s="237" t="s">
        <v>196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86</v>
      </c>
    </row>
    <row r="179" s="2" customFormat="1">
      <c r="A179" s="38"/>
      <c r="B179" s="39"/>
      <c r="C179" s="40"/>
      <c r="D179" s="231" t="s">
        <v>133</v>
      </c>
      <c r="E179" s="40"/>
      <c r="F179" s="238" t="s">
        <v>199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133</v>
      </c>
      <c r="AU179" s="17" t="s">
        <v>86</v>
      </c>
    </row>
    <row r="180" s="13" customFormat="1">
      <c r="A180" s="13"/>
      <c r="B180" s="239"/>
      <c r="C180" s="240"/>
      <c r="D180" s="231" t="s">
        <v>135</v>
      </c>
      <c r="E180" s="241" t="s">
        <v>1</v>
      </c>
      <c r="F180" s="242" t="s">
        <v>200</v>
      </c>
      <c r="G180" s="240"/>
      <c r="H180" s="243">
        <v>234.5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135</v>
      </c>
      <c r="AU180" s="249" t="s">
        <v>86</v>
      </c>
      <c r="AV180" s="13" t="s">
        <v>86</v>
      </c>
      <c r="AW180" s="13" t="s">
        <v>33</v>
      </c>
      <c r="AX180" s="13" t="s">
        <v>84</v>
      </c>
      <c r="AY180" s="249" t="s">
        <v>120</v>
      </c>
    </row>
    <row r="181" s="2" customFormat="1" ht="16.5" customHeight="1">
      <c r="A181" s="38"/>
      <c r="B181" s="39"/>
      <c r="C181" s="218" t="s">
        <v>201</v>
      </c>
      <c r="D181" s="218" t="s">
        <v>122</v>
      </c>
      <c r="E181" s="219" t="s">
        <v>202</v>
      </c>
      <c r="F181" s="220" t="s">
        <v>203</v>
      </c>
      <c r="G181" s="221" t="s">
        <v>125</v>
      </c>
      <c r="H181" s="222">
        <v>469</v>
      </c>
      <c r="I181" s="223"/>
      <c r="J181" s="224">
        <f>ROUND(I181*H181,2)</f>
        <v>0</v>
      </c>
      <c r="K181" s="220" t="s">
        <v>126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127</v>
      </c>
      <c r="AT181" s="229" t="s">
        <v>122</v>
      </c>
      <c r="AU181" s="229" t="s">
        <v>86</v>
      </c>
      <c r="AY181" s="17" t="s">
        <v>120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127</v>
      </c>
      <c r="BM181" s="229" t="s">
        <v>204</v>
      </c>
    </row>
    <row r="182" s="2" customFormat="1">
      <c r="A182" s="38"/>
      <c r="B182" s="39"/>
      <c r="C182" s="40"/>
      <c r="D182" s="231" t="s">
        <v>129</v>
      </c>
      <c r="E182" s="40"/>
      <c r="F182" s="232" t="s">
        <v>205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86</v>
      </c>
    </row>
    <row r="183" s="2" customFormat="1">
      <c r="A183" s="38"/>
      <c r="B183" s="39"/>
      <c r="C183" s="40"/>
      <c r="D183" s="236" t="s">
        <v>131</v>
      </c>
      <c r="E183" s="40"/>
      <c r="F183" s="237" t="s">
        <v>206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86</v>
      </c>
    </row>
    <row r="184" s="13" customFormat="1">
      <c r="A184" s="13"/>
      <c r="B184" s="239"/>
      <c r="C184" s="240"/>
      <c r="D184" s="231" t="s">
        <v>135</v>
      </c>
      <c r="E184" s="241" t="s">
        <v>1</v>
      </c>
      <c r="F184" s="242" t="s">
        <v>160</v>
      </c>
      <c r="G184" s="240"/>
      <c r="H184" s="243">
        <v>454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135</v>
      </c>
      <c r="AU184" s="249" t="s">
        <v>86</v>
      </c>
      <c r="AV184" s="13" t="s">
        <v>86</v>
      </c>
      <c r="AW184" s="13" t="s">
        <v>33</v>
      </c>
      <c r="AX184" s="13" t="s">
        <v>76</v>
      </c>
      <c r="AY184" s="249" t="s">
        <v>120</v>
      </c>
    </row>
    <row r="185" s="13" customFormat="1">
      <c r="A185" s="13"/>
      <c r="B185" s="239"/>
      <c r="C185" s="240"/>
      <c r="D185" s="231" t="s">
        <v>135</v>
      </c>
      <c r="E185" s="241" t="s">
        <v>1</v>
      </c>
      <c r="F185" s="242" t="s">
        <v>161</v>
      </c>
      <c r="G185" s="240"/>
      <c r="H185" s="243">
        <v>15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135</v>
      </c>
      <c r="AU185" s="249" t="s">
        <v>86</v>
      </c>
      <c r="AV185" s="13" t="s">
        <v>86</v>
      </c>
      <c r="AW185" s="13" t="s">
        <v>33</v>
      </c>
      <c r="AX185" s="13" t="s">
        <v>76</v>
      </c>
      <c r="AY185" s="249" t="s">
        <v>120</v>
      </c>
    </row>
    <row r="186" s="15" customFormat="1">
      <c r="A186" s="15"/>
      <c r="B186" s="260"/>
      <c r="C186" s="261"/>
      <c r="D186" s="231" t="s">
        <v>135</v>
      </c>
      <c r="E186" s="262" t="s">
        <v>1</v>
      </c>
      <c r="F186" s="263" t="s">
        <v>146</v>
      </c>
      <c r="G186" s="261"/>
      <c r="H186" s="264">
        <v>469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135</v>
      </c>
      <c r="AU186" s="270" t="s">
        <v>86</v>
      </c>
      <c r="AV186" s="15" t="s">
        <v>127</v>
      </c>
      <c r="AW186" s="15" t="s">
        <v>33</v>
      </c>
      <c r="AX186" s="15" t="s">
        <v>84</v>
      </c>
      <c r="AY186" s="270" t="s">
        <v>120</v>
      </c>
    </row>
    <row r="187" s="2" customFormat="1" ht="33" customHeight="1">
      <c r="A187" s="38"/>
      <c r="B187" s="39"/>
      <c r="C187" s="218" t="s">
        <v>8</v>
      </c>
      <c r="D187" s="218" t="s">
        <v>122</v>
      </c>
      <c r="E187" s="219" t="s">
        <v>207</v>
      </c>
      <c r="F187" s="220" t="s">
        <v>208</v>
      </c>
      <c r="G187" s="221" t="s">
        <v>139</v>
      </c>
      <c r="H187" s="222">
        <v>980</v>
      </c>
      <c r="I187" s="223"/>
      <c r="J187" s="224">
        <f>ROUND(I187*H187,2)</f>
        <v>0</v>
      </c>
      <c r="K187" s="220" t="s">
        <v>126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127</v>
      </c>
      <c r="AT187" s="229" t="s">
        <v>122</v>
      </c>
      <c r="AU187" s="229" t="s">
        <v>86</v>
      </c>
      <c r="AY187" s="17" t="s">
        <v>120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127</v>
      </c>
      <c r="BM187" s="229" t="s">
        <v>209</v>
      </c>
    </row>
    <row r="188" s="2" customFormat="1">
      <c r="A188" s="38"/>
      <c r="B188" s="39"/>
      <c r="C188" s="40"/>
      <c r="D188" s="231" t="s">
        <v>129</v>
      </c>
      <c r="E188" s="40"/>
      <c r="F188" s="232" t="s">
        <v>210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86</v>
      </c>
    </row>
    <row r="189" s="2" customFormat="1">
      <c r="A189" s="38"/>
      <c r="B189" s="39"/>
      <c r="C189" s="40"/>
      <c r="D189" s="236" t="s">
        <v>131</v>
      </c>
      <c r="E189" s="40"/>
      <c r="F189" s="237" t="s">
        <v>211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86</v>
      </c>
    </row>
    <row r="190" s="13" customFormat="1">
      <c r="A190" s="13"/>
      <c r="B190" s="239"/>
      <c r="C190" s="240"/>
      <c r="D190" s="231" t="s">
        <v>135</v>
      </c>
      <c r="E190" s="241" t="s">
        <v>1</v>
      </c>
      <c r="F190" s="242" t="s">
        <v>212</v>
      </c>
      <c r="G190" s="240"/>
      <c r="H190" s="243">
        <v>980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135</v>
      </c>
      <c r="AU190" s="249" t="s">
        <v>86</v>
      </c>
      <c r="AV190" s="13" t="s">
        <v>86</v>
      </c>
      <c r="AW190" s="13" t="s">
        <v>33</v>
      </c>
      <c r="AX190" s="13" t="s">
        <v>84</v>
      </c>
      <c r="AY190" s="249" t="s">
        <v>120</v>
      </c>
    </row>
    <row r="191" s="2" customFormat="1" ht="24.15" customHeight="1">
      <c r="A191" s="38"/>
      <c r="B191" s="39"/>
      <c r="C191" s="218" t="s">
        <v>213</v>
      </c>
      <c r="D191" s="218" t="s">
        <v>122</v>
      </c>
      <c r="E191" s="219" t="s">
        <v>214</v>
      </c>
      <c r="F191" s="220" t="s">
        <v>215</v>
      </c>
      <c r="G191" s="221" t="s">
        <v>139</v>
      </c>
      <c r="H191" s="222">
        <v>1709</v>
      </c>
      <c r="I191" s="223"/>
      <c r="J191" s="224">
        <f>ROUND(I191*H191,2)</f>
        <v>0</v>
      </c>
      <c r="K191" s="220" t="s">
        <v>126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127</v>
      </c>
      <c r="AT191" s="229" t="s">
        <v>122</v>
      </c>
      <c r="AU191" s="229" t="s">
        <v>86</v>
      </c>
      <c r="AY191" s="17" t="s">
        <v>120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127</v>
      </c>
      <c r="BM191" s="229" t="s">
        <v>216</v>
      </c>
    </row>
    <row r="192" s="2" customFormat="1">
      <c r="A192" s="38"/>
      <c r="B192" s="39"/>
      <c r="C192" s="40"/>
      <c r="D192" s="231" t="s">
        <v>129</v>
      </c>
      <c r="E192" s="40"/>
      <c r="F192" s="232" t="s">
        <v>217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86</v>
      </c>
    </row>
    <row r="193" s="2" customFormat="1">
      <c r="A193" s="38"/>
      <c r="B193" s="39"/>
      <c r="C193" s="40"/>
      <c r="D193" s="236" t="s">
        <v>131</v>
      </c>
      <c r="E193" s="40"/>
      <c r="F193" s="237" t="s">
        <v>218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131</v>
      </c>
      <c r="AU193" s="17" t="s">
        <v>86</v>
      </c>
    </row>
    <row r="194" s="14" customFormat="1">
      <c r="A194" s="14"/>
      <c r="B194" s="250"/>
      <c r="C194" s="251"/>
      <c r="D194" s="231" t="s">
        <v>135</v>
      </c>
      <c r="E194" s="252" t="s">
        <v>1</v>
      </c>
      <c r="F194" s="253" t="s">
        <v>219</v>
      </c>
      <c r="G194" s="251"/>
      <c r="H194" s="252" t="s">
        <v>1</v>
      </c>
      <c r="I194" s="254"/>
      <c r="J194" s="251"/>
      <c r="K194" s="251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135</v>
      </c>
      <c r="AU194" s="259" t="s">
        <v>86</v>
      </c>
      <c r="AV194" s="14" t="s">
        <v>84</v>
      </c>
      <c r="AW194" s="14" t="s">
        <v>33</v>
      </c>
      <c r="AX194" s="14" t="s">
        <v>76</v>
      </c>
      <c r="AY194" s="259" t="s">
        <v>120</v>
      </c>
    </row>
    <row r="195" s="13" customFormat="1">
      <c r="A195" s="13"/>
      <c r="B195" s="239"/>
      <c r="C195" s="240"/>
      <c r="D195" s="231" t="s">
        <v>135</v>
      </c>
      <c r="E195" s="241" t="s">
        <v>1</v>
      </c>
      <c r="F195" s="242" t="s">
        <v>220</v>
      </c>
      <c r="G195" s="240"/>
      <c r="H195" s="243">
        <v>1709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135</v>
      </c>
      <c r="AU195" s="249" t="s">
        <v>86</v>
      </c>
      <c r="AV195" s="13" t="s">
        <v>86</v>
      </c>
      <c r="AW195" s="13" t="s">
        <v>33</v>
      </c>
      <c r="AX195" s="13" t="s">
        <v>84</v>
      </c>
      <c r="AY195" s="249" t="s">
        <v>120</v>
      </c>
    </row>
    <row r="196" s="2" customFormat="1" ht="16.5" customHeight="1">
      <c r="A196" s="38"/>
      <c r="B196" s="39"/>
      <c r="C196" s="271" t="s">
        <v>221</v>
      </c>
      <c r="D196" s="271" t="s">
        <v>222</v>
      </c>
      <c r="E196" s="272" t="s">
        <v>223</v>
      </c>
      <c r="F196" s="273" t="s">
        <v>224</v>
      </c>
      <c r="G196" s="274" t="s">
        <v>225</v>
      </c>
      <c r="H196" s="275">
        <v>34.18</v>
      </c>
      <c r="I196" s="276"/>
      <c r="J196" s="277">
        <f>ROUND(I196*H196,2)</f>
        <v>0</v>
      </c>
      <c r="K196" s="273" t="s">
        <v>126</v>
      </c>
      <c r="L196" s="278"/>
      <c r="M196" s="279" t="s">
        <v>1</v>
      </c>
      <c r="N196" s="280" t="s">
        <v>41</v>
      </c>
      <c r="O196" s="91"/>
      <c r="P196" s="227">
        <f>O196*H196</f>
        <v>0</v>
      </c>
      <c r="Q196" s="227">
        <v>0.001</v>
      </c>
      <c r="R196" s="227">
        <f>Q196*H196</f>
        <v>0.034180000000000002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183</v>
      </c>
      <c r="AT196" s="229" t="s">
        <v>222</v>
      </c>
      <c r="AU196" s="229" t="s">
        <v>86</v>
      </c>
      <c r="AY196" s="17" t="s">
        <v>120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127</v>
      </c>
      <c r="BM196" s="229" t="s">
        <v>226</v>
      </c>
    </row>
    <row r="197" s="2" customFormat="1">
      <c r="A197" s="38"/>
      <c r="B197" s="39"/>
      <c r="C197" s="40"/>
      <c r="D197" s="231" t="s">
        <v>129</v>
      </c>
      <c r="E197" s="40"/>
      <c r="F197" s="232" t="s">
        <v>224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129</v>
      </c>
      <c r="AU197" s="17" t="s">
        <v>86</v>
      </c>
    </row>
    <row r="198" s="13" customFormat="1">
      <c r="A198" s="13"/>
      <c r="B198" s="239"/>
      <c r="C198" s="240"/>
      <c r="D198" s="231" t="s">
        <v>135</v>
      </c>
      <c r="E198" s="240"/>
      <c r="F198" s="242" t="s">
        <v>227</v>
      </c>
      <c r="G198" s="240"/>
      <c r="H198" s="243">
        <v>34.18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135</v>
      </c>
      <c r="AU198" s="249" t="s">
        <v>86</v>
      </c>
      <c r="AV198" s="13" t="s">
        <v>86</v>
      </c>
      <c r="AW198" s="13" t="s">
        <v>4</v>
      </c>
      <c r="AX198" s="13" t="s">
        <v>84</v>
      </c>
      <c r="AY198" s="249" t="s">
        <v>120</v>
      </c>
    </row>
    <row r="199" s="2" customFormat="1" ht="24.15" customHeight="1">
      <c r="A199" s="38"/>
      <c r="B199" s="39"/>
      <c r="C199" s="218" t="s">
        <v>228</v>
      </c>
      <c r="D199" s="218" t="s">
        <v>122</v>
      </c>
      <c r="E199" s="219" t="s">
        <v>229</v>
      </c>
      <c r="F199" s="220" t="s">
        <v>230</v>
      </c>
      <c r="G199" s="221" t="s">
        <v>139</v>
      </c>
      <c r="H199" s="222">
        <v>831</v>
      </c>
      <c r="I199" s="223"/>
      <c r="J199" s="224">
        <f>ROUND(I199*H199,2)</f>
        <v>0</v>
      </c>
      <c r="K199" s="220" t="s">
        <v>126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127</v>
      </c>
      <c r="AT199" s="229" t="s">
        <v>122</v>
      </c>
      <c r="AU199" s="229" t="s">
        <v>86</v>
      </c>
      <c r="AY199" s="17" t="s">
        <v>120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127</v>
      </c>
      <c r="BM199" s="229" t="s">
        <v>231</v>
      </c>
    </row>
    <row r="200" s="2" customFormat="1">
      <c r="A200" s="38"/>
      <c r="B200" s="39"/>
      <c r="C200" s="40"/>
      <c r="D200" s="231" t="s">
        <v>129</v>
      </c>
      <c r="E200" s="40"/>
      <c r="F200" s="232" t="s">
        <v>232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86</v>
      </c>
    </row>
    <row r="201" s="2" customFormat="1">
      <c r="A201" s="38"/>
      <c r="B201" s="39"/>
      <c r="C201" s="40"/>
      <c r="D201" s="236" t="s">
        <v>131</v>
      </c>
      <c r="E201" s="40"/>
      <c r="F201" s="237" t="s">
        <v>233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131</v>
      </c>
      <c r="AU201" s="17" t="s">
        <v>86</v>
      </c>
    </row>
    <row r="202" s="13" customFormat="1">
      <c r="A202" s="13"/>
      <c r="B202" s="239"/>
      <c r="C202" s="240"/>
      <c r="D202" s="231" t="s">
        <v>135</v>
      </c>
      <c r="E202" s="241" t="s">
        <v>1</v>
      </c>
      <c r="F202" s="242" t="s">
        <v>234</v>
      </c>
      <c r="G202" s="240"/>
      <c r="H202" s="243">
        <v>831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135</v>
      </c>
      <c r="AU202" s="249" t="s">
        <v>86</v>
      </c>
      <c r="AV202" s="13" t="s">
        <v>86</v>
      </c>
      <c r="AW202" s="13" t="s">
        <v>33</v>
      </c>
      <c r="AX202" s="13" t="s">
        <v>84</v>
      </c>
      <c r="AY202" s="249" t="s">
        <v>120</v>
      </c>
    </row>
    <row r="203" s="2" customFormat="1" ht="16.5" customHeight="1">
      <c r="A203" s="38"/>
      <c r="B203" s="39"/>
      <c r="C203" s="271" t="s">
        <v>235</v>
      </c>
      <c r="D203" s="271" t="s">
        <v>222</v>
      </c>
      <c r="E203" s="272" t="s">
        <v>223</v>
      </c>
      <c r="F203" s="273" t="s">
        <v>224</v>
      </c>
      <c r="G203" s="274" t="s">
        <v>225</v>
      </c>
      <c r="H203" s="275">
        <v>16.620000000000001</v>
      </c>
      <c r="I203" s="276"/>
      <c r="J203" s="277">
        <f>ROUND(I203*H203,2)</f>
        <v>0</v>
      </c>
      <c r="K203" s="273" t="s">
        <v>126</v>
      </c>
      <c r="L203" s="278"/>
      <c r="M203" s="279" t="s">
        <v>1</v>
      </c>
      <c r="N203" s="280" t="s">
        <v>41</v>
      </c>
      <c r="O203" s="91"/>
      <c r="P203" s="227">
        <f>O203*H203</f>
        <v>0</v>
      </c>
      <c r="Q203" s="227">
        <v>0.001</v>
      </c>
      <c r="R203" s="227">
        <f>Q203*H203</f>
        <v>0.016620000000000003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183</v>
      </c>
      <c r="AT203" s="229" t="s">
        <v>222</v>
      </c>
      <c r="AU203" s="229" t="s">
        <v>86</v>
      </c>
      <c r="AY203" s="17" t="s">
        <v>120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127</v>
      </c>
      <c r="BM203" s="229" t="s">
        <v>236</v>
      </c>
    </row>
    <row r="204" s="2" customFormat="1">
      <c r="A204" s="38"/>
      <c r="B204" s="39"/>
      <c r="C204" s="40"/>
      <c r="D204" s="231" t="s">
        <v>129</v>
      </c>
      <c r="E204" s="40"/>
      <c r="F204" s="232" t="s">
        <v>224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86</v>
      </c>
    </row>
    <row r="205" s="13" customFormat="1">
      <c r="A205" s="13"/>
      <c r="B205" s="239"/>
      <c r="C205" s="240"/>
      <c r="D205" s="231" t="s">
        <v>135</v>
      </c>
      <c r="E205" s="240"/>
      <c r="F205" s="242" t="s">
        <v>237</v>
      </c>
      <c r="G205" s="240"/>
      <c r="H205" s="243">
        <v>16.620000000000001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135</v>
      </c>
      <c r="AU205" s="249" t="s">
        <v>86</v>
      </c>
      <c r="AV205" s="13" t="s">
        <v>86</v>
      </c>
      <c r="AW205" s="13" t="s">
        <v>4</v>
      </c>
      <c r="AX205" s="13" t="s">
        <v>84</v>
      </c>
      <c r="AY205" s="249" t="s">
        <v>120</v>
      </c>
    </row>
    <row r="206" s="2" customFormat="1" ht="24.15" customHeight="1">
      <c r="A206" s="38"/>
      <c r="B206" s="39"/>
      <c r="C206" s="218" t="s">
        <v>238</v>
      </c>
      <c r="D206" s="218" t="s">
        <v>122</v>
      </c>
      <c r="E206" s="219" t="s">
        <v>239</v>
      </c>
      <c r="F206" s="220" t="s">
        <v>240</v>
      </c>
      <c r="G206" s="221" t="s">
        <v>139</v>
      </c>
      <c r="H206" s="222">
        <v>1709</v>
      </c>
      <c r="I206" s="223"/>
      <c r="J206" s="224">
        <f>ROUND(I206*H206,2)</f>
        <v>0</v>
      </c>
      <c r="K206" s="220" t="s">
        <v>126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127</v>
      </c>
      <c r="AT206" s="229" t="s">
        <v>122</v>
      </c>
      <c r="AU206" s="229" t="s">
        <v>86</v>
      </c>
      <c r="AY206" s="17" t="s">
        <v>120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127</v>
      </c>
      <c r="BM206" s="229" t="s">
        <v>241</v>
      </c>
    </row>
    <row r="207" s="2" customFormat="1">
      <c r="A207" s="38"/>
      <c r="B207" s="39"/>
      <c r="C207" s="40"/>
      <c r="D207" s="231" t="s">
        <v>129</v>
      </c>
      <c r="E207" s="40"/>
      <c r="F207" s="232" t="s">
        <v>242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86</v>
      </c>
    </row>
    <row r="208" s="2" customFormat="1">
      <c r="A208" s="38"/>
      <c r="B208" s="39"/>
      <c r="C208" s="40"/>
      <c r="D208" s="236" t="s">
        <v>131</v>
      </c>
      <c r="E208" s="40"/>
      <c r="F208" s="237" t="s">
        <v>243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131</v>
      </c>
      <c r="AU208" s="17" t="s">
        <v>86</v>
      </c>
    </row>
    <row r="209" s="14" customFormat="1">
      <c r="A209" s="14"/>
      <c r="B209" s="250"/>
      <c r="C209" s="251"/>
      <c r="D209" s="231" t="s">
        <v>135</v>
      </c>
      <c r="E209" s="252" t="s">
        <v>1</v>
      </c>
      <c r="F209" s="253" t="s">
        <v>219</v>
      </c>
      <c r="G209" s="251"/>
      <c r="H209" s="252" t="s">
        <v>1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135</v>
      </c>
      <c r="AU209" s="259" t="s">
        <v>86</v>
      </c>
      <c r="AV209" s="14" t="s">
        <v>84</v>
      </c>
      <c r="AW209" s="14" t="s">
        <v>33</v>
      </c>
      <c r="AX209" s="14" t="s">
        <v>76</v>
      </c>
      <c r="AY209" s="259" t="s">
        <v>120</v>
      </c>
    </row>
    <row r="210" s="13" customFormat="1">
      <c r="A210" s="13"/>
      <c r="B210" s="239"/>
      <c r="C210" s="240"/>
      <c r="D210" s="231" t="s">
        <v>135</v>
      </c>
      <c r="E210" s="241" t="s">
        <v>1</v>
      </c>
      <c r="F210" s="242" t="s">
        <v>220</v>
      </c>
      <c r="G210" s="240"/>
      <c r="H210" s="243">
        <v>1709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135</v>
      </c>
      <c r="AU210" s="249" t="s">
        <v>86</v>
      </c>
      <c r="AV210" s="13" t="s">
        <v>86</v>
      </c>
      <c r="AW210" s="13" t="s">
        <v>33</v>
      </c>
      <c r="AX210" s="13" t="s">
        <v>84</v>
      </c>
      <c r="AY210" s="249" t="s">
        <v>120</v>
      </c>
    </row>
    <row r="211" s="2" customFormat="1" ht="24.15" customHeight="1">
      <c r="A211" s="38"/>
      <c r="B211" s="39"/>
      <c r="C211" s="218" t="s">
        <v>244</v>
      </c>
      <c r="D211" s="218" t="s">
        <v>122</v>
      </c>
      <c r="E211" s="219" t="s">
        <v>245</v>
      </c>
      <c r="F211" s="220" t="s">
        <v>246</v>
      </c>
      <c r="G211" s="221" t="s">
        <v>139</v>
      </c>
      <c r="H211" s="222">
        <v>831</v>
      </c>
      <c r="I211" s="223"/>
      <c r="J211" s="224">
        <f>ROUND(I211*H211,2)</f>
        <v>0</v>
      </c>
      <c r="K211" s="220" t="s">
        <v>126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127</v>
      </c>
      <c r="AT211" s="229" t="s">
        <v>122</v>
      </c>
      <c r="AU211" s="229" t="s">
        <v>86</v>
      </c>
      <c r="AY211" s="17" t="s">
        <v>120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127</v>
      </c>
      <c r="BM211" s="229" t="s">
        <v>247</v>
      </c>
    </row>
    <row r="212" s="2" customFormat="1">
      <c r="A212" s="38"/>
      <c r="B212" s="39"/>
      <c r="C212" s="40"/>
      <c r="D212" s="231" t="s">
        <v>129</v>
      </c>
      <c r="E212" s="40"/>
      <c r="F212" s="232" t="s">
        <v>248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86</v>
      </c>
    </row>
    <row r="213" s="2" customFormat="1">
      <c r="A213" s="38"/>
      <c r="B213" s="39"/>
      <c r="C213" s="40"/>
      <c r="D213" s="236" t="s">
        <v>131</v>
      </c>
      <c r="E213" s="40"/>
      <c r="F213" s="237" t="s">
        <v>249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131</v>
      </c>
      <c r="AU213" s="17" t="s">
        <v>86</v>
      </c>
    </row>
    <row r="214" s="13" customFormat="1">
      <c r="A214" s="13"/>
      <c r="B214" s="239"/>
      <c r="C214" s="240"/>
      <c r="D214" s="231" t="s">
        <v>135</v>
      </c>
      <c r="E214" s="241" t="s">
        <v>1</v>
      </c>
      <c r="F214" s="242" t="s">
        <v>250</v>
      </c>
      <c r="G214" s="240"/>
      <c r="H214" s="243">
        <v>831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135</v>
      </c>
      <c r="AU214" s="249" t="s">
        <v>86</v>
      </c>
      <c r="AV214" s="13" t="s">
        <v>86</v>
      </c>
      <c r="AW214" s="13" t="s">
        <v>33</v>
      </c>
      <c r="AX214" s="13" t="s">
        <v>84</v>
      </c>
      <c r="AY214" s="249" t="s">
        <v>120</v>
      </c>
    </row>
    <row r="215" s="2" customFormat="1" ht="24.15" customHeight="1">
      <c r="A215" s="38"/>
      <c r="B215" s="39"/>
      <c r="C215" s="218" t="s">
        <v>251</v>
      </c>
      <c r="D215" s="218" t="s">
        <v>122</v>
      </c>
      <c r="E215" s="219" t="s">
        <v>252</v>
      </c>
      <c r="F215" s="220" t="s">
        <v>253</v>
      </c>
      <c r="G215" s="221" t="s">
        <v>139</v>
      </c>
      <c r="H215" s="222">
        <v>831</v>
      </c>
      <c r="I215" s="223"/>
      <c r="J215" s="224">
        <f>ROUND(I215*H215,2)</f>
        <v>0</v>
      </c>
      <c r="K215" s="220" t="s">
        <v>126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127</v>
      </c>
      <c r="AT215" s="229" t="s">
        <v>122</v>
      </c>
      <c r="AU215" s="229" t="s">
        <v>86</v>
      </c>
      <c r="AY215" s="17" t="s">
        <v>120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127</v>
      </c>
      <c r="BM215" s="229" t="s">
        <v>254</v>
      </c>
    </row>
    <row r="216" s="2" customFormat="1">
      <c r="A216" s="38"/>
      <c r="B216" s="39"/>
      <c r="C216" s="40"/>
      <c r="D216" s="231" t="s">
        <v>129</v>
      </c>
      <c r="E216" s="40"/>
      <c r="F216" s="232" t="s">
        <v>255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129</v>
      </c>
      <c r="AU216" s="17" t="s">
        <v>86</v>
      </c>
    </row>
    <row r="217" s="2" customFormat="1">
      <c r="A217" s="38"/>
      <c r="B217" s="39"/>
      <c r="C217" s="40"/>
      <c r="D217" s="236" t="s">
        <v>131</v>
      </c>
      <c r="E217" s="40"/>
      <c r="F217" s="237" t="s">
        <v>256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131</v>
      </c>
      <c r="AU217" s="17" t="s">
        <v>86</v>
      </c>
    </row>
    <row r="218" s="14" customFormat="1">
      <c r="A218" s="14"/>
      <c r="B218" s="250"/>
      <c r="C218" s="251"/>
      <c r="D218" s="231" t="s">
        <v>135</v>
      </c>
      <c r="E218" s="252" t="s">
        <v>1</v>
      </c>
      <c r="F218" s="253" t="s">
        <v>143</v>
      </c>
      <c r="G218" s="251"/>
      <c r="H218" s="252" t="s">
        <v>1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135</v>
      </c>
      <c r="AU218" s="259" t="s">
        <v>86</v>
      </c>
      <c r="AV218" s="14" t="s">
        <v>84</v>
      </c>
      <c r="AW218" s="14" t="s">
        <v>33</v>
      </c>
      <c r="AX218" s="14" t="s">
        <v>76</v>
      </c>
      <c r="AY218" s="259" t="s">
        <v>120</v>
      </c>
    </row>
    <row r="219" s="13" customFormat="1">
      <c r="A219" s="13"/>
      <c r="B219" s="239"/>
      <c r="C219" s="240"/>
      <c r="D219" s="231" t="s">
        <v>135</v>
      </c>
      <c r="E219" s="241" t="s">
        <v>1</v>
      </c>
      <c r="F219" s="242" t="s">
        <v>144</v>
      </c>
      <c r="G219" s="240"/>
      <c r="H219" s="243">
        <v>388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135</v>
      </c>
      <c r="AU219" s="249" t="s">
        <v>86</v>
      </c>
      <c r="AV219" s="13" t="s">
        <v>86</v>
      </c>
      <c r="AW219" s="13" t="s">
        <v>33</v>
      </c>
      <c r="AX219" s="13" t="s">
        <v>76</v>
      </c>
      <c r="AY219" s="249" t="s">
        <v>120</v>
      </c>
    </row>
    <row r="220" s="13" customFormat="1">
      <c r="A220" s="13"/>
      <c r="B220" s="239"/>
      <c r="C220" s="240"/>
      <c r="D220" s="231" t="s">
        <v>135</v>
      </c>
      <c r="E220" s="241" t="s">
        <v>1</v>
      </c>
      <c r="F220" s="242" t="s">
        <v>145</v>
      </c>
      <c r="G220" s="240"/>
      <c r="H220" s="243">
        <v>443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135</v>
      </c>
      <c r="AU220" s="249" t="s">
        <v>86</v>
      </c>
      <c r="AV220" s="13" t="s">
        <v>86</v>
      </c>
      <c r="AW220" s="13" t="s">
        <v>33</v>
      </c>
      <c r="AX220" s="13" t="s">
        <v>76</v>
      </c>
      <c r="AY220" s="249" t="s">
        <v>120</v>
      </c>
    </row>
    <row r="221" s="15" customFormat="1">
      <c r="A221" s="15"/>
      <c r="B221" s="260"/>
      <c r="C221" s="261"/>
      <c r="D221" s="231" t="s">
        <v>135</v>
      </c>
      <c r="E221" s="262" t="s">
        <v>1</v>
      </c>
      <c r="F221" s="263" t="s">
        <v>146</v>
      </c>
      <c r="G221" s="261"/>
      <c r="H221" s="264">
        <v>831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135</v>
      </c>
      <c r="AU221" s="270" t="s">
        <v>86</v>
      </c>
      <c r="AV221" s="15" t="s">
        <v>127</v>
      </c>
      <c r="AW221" s="15" t="s">
        <v>33</v>
      </c>
      <c r="AX221" s="15" t="s">
        <v>84</v>
      </c>
      <c r="AY221" s="270" t="s">
        <v>120</v>
      </c>
    </row>
    <row r="222" s="12" customFormat="1" ht="22.8" customHeight="1">
      <c r="A222" s="12"/>
      <c r="B222" s="202"/>
      <c r="C222" s="203"/>
      <c r="D222" s="204" t="s">
        <v>75</v>
      </c>
      <c r="E222" s="216" t="s">
        <v>127</v>
      </c>
      <c r="F222" s="216" t="s">
        <v>257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SUM(P223:P229)</f>
        <v>0</v>
      </c>
      <c r="Q222" s="210"/>
      <c r="R222" s="211">
        <f>SUM(R223:R229)</f>
        <v>381.64896000000005</v>
      </c>
      <c r="S222" s="210"/>
      <c r="T222" s="212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84</v>
      </c>
      <c r="AT222" s="214" t="s">
        <v>75</v>
      </c>
      <c r="AU222" s="214" t="s">
        <v>84</v>
      </c>
      <c r="AY222" s="213" t="s">
        <v>120</v>
      </c>
      <c r="BK222" s="215">
        <f>SUM(BK223:BK229)</f>
        <v>0</v>
      </c>
    </row>
    <row r="223" s="2" customFormat="1" ht="37.8" customHeight="1">
      <c r="A223" s="38"/>
      <c r="B223" s="39"/>
      <c r="C223" s="218" t="s">
        <v>258</v>
      </c>
      <c r="D223" s="218" t="s">
        <v>122</v>
      </c>
      <c r="E223" s="219" t="s">
        <v>259</v>
      </c>
      <c r="F223" s="220" t="s">
        <v>260</v>
      </c>
      <c r="G223" s="221" t="s">
        <v>125</v>
      </c>
      <c r="H223" s="222">
        <v>206.52000000000001</v>
      </c>
      <c r="I223" s="223"/>
      <c r="J223" s="224">
        <f>ROUND(I223*H223,2)</f>
        <v>0</v>
      </c>
      <c r="K223" s="220" t="s">
        <v>126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1.8480000000000001</v>
      </c>
      <c r="R223" s="227">
        <f>Q223*H223</f>
        <v>381.64896000000005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127</v>
      </c>
      <c r="AT223" s="229" t="s">
        <v>122</v>
      </c>
      <c r="AU223" s="229" t="s">
        <v>86</v>
      </c>
      <c r="AY223" s="17" t="s">
        <v>120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127</v>
      </c>
      <c r="BM223" s="229" t="s">
        <v>261</v>
      </c>
    </row>
    <row r="224" s="2" customFormat="1">
      <c r="A224" s="38"/>
      <c r="B224" s="39"/>
      <c r="C224" s="40"/>
      <c r="D224" s="231" t="s">
        <v>129</v>
      </c>
      <c r="E224" s="40"/>
      <c r="F224" s="232" t="s">
        <v>262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86</v>
      </c>
    </row>
    <row r="225" s="2" customFormat="1">
      <c r="A225" s="38"/>
      <c r="B225" s="39"/>
      <c r="C225" s="40"/>
      <c r="D225" s="236" t="s">
        <v>131</v>
      </c>
      <c r="E225" s="40"/>
      <c r="F225" s="237" t="s">
        <v>263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131</v>
      </c>
      <c r="AU225" s="17" t="s">
        <v>86</v>
      </c>
    </row>
    <row r="226" s="14" customFormat="1">
      <c r="A226" s="14"/>
      <c r="B226" s="250"/>
      <c r="C226" s="251"/>
      <c r="D226" s="231" t="s">
        <v>135</v>
      </c>
      <c r="E226" s="252" t="s">
        <v>1</v>
      </c>
      <c r="F226" s="253" t="s">
        <v>264</v>
      </c>
      <c r="G226" s="251"/>
      <c r="H226" s="252" t="s">
        <v>1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135</v>
      </c>
      <c r="AU226" s="259" t="s">
        <v>86</v>
      </c>
      <c r="AV226" s="14" t="s">
        <v>84</v>
      </c>
      <c r="AW226" s="14" t="s">
        <v>33</v>
      </c>
      <c r="AX226" s="14" t="s">
        <v>76</v>
      </c>
      <c r="AY226" s="259" t="s">
        <v>120</v>
      </c>
    </row>
    <row r="227" s="13" customFormat="1">
      <c r="A227" s="13"/>
      <c r="B227" s="239"/>
      <c r="C227" s="240"/>
      <c r="D227" s="231" t="s">
        <v>135</v>
      </c>
      <c r="E227" s="241" t="s">
        <v>1</v>
      </c>
      <c r="F227" s="242" t="s">
        <v>265</v>
      </c>
      <c r="G227" s="240"/>
      <c r="H227" s="243">
        <v>191.52000000000001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135</v>
      </c>
      <c r="AU227" s="249" t="s">
        <v>86</v>
      </c>
      <c r="AV227" s="13" t="s">
        <v>86</v>
      </c>
      <c r="AW227" s="13" t="s">
        <v>33</v>
      </c>
      <c r="AX227" s="13" t="s">
        <v>76</v>
      </c>
      <c r="AY227" s="249" t="s">
        <v>120</v>
      </c>
    </row>
    <row r="228" s="13" customFormat="1">
      <c r="A228" s="13"/>
      <c r="B228" s="239"/>
      <c r="C228" s="240"/>
      <c r="D228" s="231" t="s">
        <v>135</v>
      </c>
      <c r="E228" s="241" t="s">
        <v>1</v>
      </c>
      <c r="F228" s="242" t="s">
        <v>266</v>
      </c>
      <c r="G228" s="240"/>
      <c r="H228" s="243">
        <v>15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135</v>
      </c>
      <c r="AU228" s="249" t="s">
        <v>86</v>
      </c>
      <c r="AV228" s="13" t="s">
        <v>86</v>
      </c>
      <c r="AW228" s="13" t="s">
        <v>33</v>
      </c>
      <c r="AX228" s="13" t="s">
        <v>76</v>
      </c>
      <c r="AY228" s="249" t="s">
        <v>120</v>
      </c>
    </row>
    <row r="229" s="15" customFormat="1">
      <c r="A229" s="15"/>
      <c r="B229" s="260"/>
      <c r="C229" s="261"/>
      <c r="D229" s="231" t="s">
        <v>135</v>
      </c>
      <c r="E229" s="262" t="s">
        <v>1</v>
      </c>
      <c r="F229" s="263" t="s">
        <v>146</v>
      </c>
      <c r="G229" s="261"/>
      <c r="H229" s="264">
        <v>206.52000000000001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135</v>
      </c>
      <c r="AU229" s="270" t="s">
        <v>86</v>
      </c>
      <c r="AV229" s="15" t="s">
        <v>127</v>
      </c>
      <c r="AW229" s="15" t="s">
        <v>33</v>
      </c>
      <c r="AX229" s="15" t="s">
        <v>84</v>
      </c>
      <c r="AY229" s="270" t="s">
        <v>120</v>
      </c>
    </row>
    <row r="230" s="12" customFormat="1" ht="22.8" customHeight="1">
      <c r="A230" s="12"/>
      <c r="B230" s="202"/>
      <c r="C230" s="203"/>
      <c r="D230" s="204" t="s">
        <v>75</v>
      </c>
      <c r="E230" s="216" t="s">
        <v>267</v>
      </c>
      <c r="F230" s="216" t="s">
        <v>268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SUM(P231:P244)</f>
        <v>0</v>
      </c>
      <c r="Q230" s="210"/>
      <c r="R230" s="211">
        <f>SUM(R231:R244)</f>
        <v>0</v>
      </c>
      <c r="S230" s="210"/>
      <c r="T230" s="212">
        <f>SUM(T231:T244)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84</v>
      </c>
      <c r="AT230" s="214" t="s">
        <v>75</v>
      </c>
      <c r="AU230" s="214" t="s">
        <v>84</v>
      </c>
      <c r="AY230" s="213" t="s">
        <v>120</v>
      </c>
      <c r="BK230" s="215">
        <f>SUM(BK231:BK244)</f>
        <v>0</v>
      </c>
    </row>
    <row r="231" s="2" customFormat="1" ht="24.15" customHeight="1">
      <c r="A231" s="38"/>
      <c r="B231" s="39"/>
      <c r="C231" s="218" t="s">
        <v>7</v>
      </c>
      <c r="D231" s="218" t="s">
        <v>122</v>
      </c>
      <c r="E231" s="219" t="s">
        <v>269</v>
      </c>
      <c r="F231" s="220" t="s">
        <v>270</v>
      </c>
      <c r="G231" s="221" t="s">
        <v>271</v>
      </c>
      <c r="H231" s="222">
        <v>92.340000000000003</v>
      </c>
      <c r="I231" s="223"/>
      <c r="J231" s="224">
        <f>ROUND(I231*H231,2)</f>
        <v>0</v>
      </c>
      <c r="K231" s="220" t="s">
        <v>126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127</v>
      </c>
      <c r="AT231" s="229" t="s">
        <v>122</v>
      </c>
      <c r="AU231" s="229" t="s">
        <v>86</v>
      </c>
      <c r="AY231" s="17" t="s">
        <v>120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127</v>
      </c>
      <c r="BM231" s="229" t="s">
        <v>272</v>
      </c>
    </row>
    <row r="232" s="2" customFormat="1">
      <c r="A232" s="38"/>
      <c r="B232" s="39"/>
      <c r="C232" s="40"/>
      <c r="D232" s="231" t="s">
        <v>129</v>
      </c>
      <c r="E232" s="40"/>
      <c r="F232" s="232" t="s">
        <v>273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86</v>
      </c>
    </row>
    <row r="233" s="2" customFormat="1">
      <c r="A233" s="38"/>
      <c r="B233" s="39"/>
      <c r="C233" s="40"/>
      <c r="D233" s="236" t="s">
        <v>131</v>
      </c>
      <c r="E233" s="40"/>
      <c r="F233" s="237" t="s">
        <v>274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131</v>
      </c>
      <c r="AU233" s="17" t="s">
        <v>86</v>
      </c>
    </row>
    <row r="234" s="2" customFormat="1">
      <c r="A234" s="38"/>
      <c r="B234" s="39"/>
      <c r="C234" s="40"/>
      <c r="D234" s="231" t="s">
        <v>133</v>
      </c>
      <c r="E234" s="40"/>
      <c r="F234" s="238" t="s">
        <v>275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86</v>
      </c>
    </row>
    <row r="235" s="13" customFormat="1">
      <c r="A235" s="13"/>
      <c r="B235" s="239"/>
      <c r="C235" s="240"/>
      <c r="D235" s="231" t="s">
        <v>135</v>
      </c>
      <c r="E235" s="241" t="s">
        <v>1</v>
      </c>
      <c r="F235" s="242" t="s">
        <v>276</v>
      </c>
      <c r="G235" s="240"/>
      <c r="H235" s="243">
        <v>92.340000000000003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135</v>
      </c>
      <c r="AU235" s="249" t="s">
        <v>86</v>
      </c>
      <c r="AV235" s="13" t="s">
        <v>86</v>
      </c>
      <c r="AW235" s="13" t="s">
        <v>33</v>
      </c>
      <c r="AX235" s="13" t="s">
        <v>84</v>
      </c>
      <c r="AY235" s="249" t="s">
        <v>120</v>
      </c>
    </row>
    <row r="236" s="2" customFormat="1" ht="24.15" customHeight="1">
      <c r="A236" s="38"/>
      <c r="B236" s="39"/>
      <c r="C236" s="218" t="s">
        <v>277</v>
      </c>
      <c r="D236" s="218" t="s">
        <v>122</v>
      </c>
      <c r="E236" s="219" t="s">
        <v>278</v>
      </c>
      <c r="F236" s="220" t="s">
        <v>279</v>
      </c>
      <c r="G236" s="221" t="s">
        <v>271</v>
      </c>
      <c r="H236" s="222">
        <v>1385.0999999999999</v>
      </c>
      <c r="I236" s="223"/>
      <c r="J236" s="224">
        <f>ROUND(I236*H236,2)</f>
        <v>0</v>
      </c>
      <c r="K236" s="220" t="s">
        <v>126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127</v>
      </c>
      <c r="AT236" s="229" t="s">
        <v>122</v>
      </c>
      <c r="AU236" s="229" t="s">
        <v>86</v>
      </c>
      <c r="AY236" s="17" t="s">
        <v>120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127</v>
      </c>
      <c r="BM236" s="229" t="s">
        <v>280</v>
      </c>
    </row>
    <row r="237" s="2" customFormat="1">
      <c r="A237" s="38"/>
      <c r="B237" s="39"/>
      <c r="C237" s="40"/>
      <c r="D237" s="231" t="s">
        <v>129</v>
      </c>
      <c r="E237" s="40"/>
      <c r="F237" s="232" t="s">
        <v>281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86</v>
      </c>
    </row>
    <row r="238" s="2" customFormat="1">
      <c r="A238" s="38"/>
      <c r="B238" s="39"/>
      <c r="C238" s="40"/>
      <c r="D238" s="236" t="s">
        <v>131</v>
      </c>
      <c r="E238" s="40"/>
      <c r="F238" s="237" t="s">
        <v>282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131</v>
      </c>
      <c r="AU238" s="17" t="s">
        <v>86</v>
      </c>
    </row>
    <row r="239" s="2" customFormat="1">
      <c r="A239" s="38"/>
      <c r="B239" s="39"/>
      <c r="C239" s="40"/>
      <c r="D239" s="231" t="s">
        <v>133</v>
      </c>
      <c r="E239" s="40"/>
      <c r="F239" s="238" t="s">
        <v>283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133</v>
      </c>
      <c r="AU239" s="17" t="s">
        <v>86</v>
      </c>
    </row>
    <row r="240" s="13" customFormat="1">
      <c r="A240" s="13"/>
      <c r="B240" s="239"/>
      <c r="C240" s="240"/>
      <c r="D240" s="231" t="s">
        <v>135</v>
      </c>
      <c r="E240" s="241" t="s">
        <v>1</v>
      </c>
      <c r="F240" s="242" t="s">
        <v>284</v>
      </c>
      <c r="G240" s="240"/>
      <c r="H240" s="243">
        <v>1385.0999999999999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135</v>
      </c>
      <c r="AU240" s="249" t="s">
        <v>86</v>
      </c>
      <c r="AV240" s="13" t="s">
        <v>86</v>
      </c>
      <c r="AW240" s="13" t="s">
        <v>33</v>
      </c>
      <c r="AX240" s="13" t="s">
        <v>84</v>
      </c>
      <c r="AY240" s="249" t="s">
        <v>120</v>
      </c>
    </row>
    <row r="241" s="2" customFormat="1" ht="44.25" customHeight="1">
      <c r="A241" s="38"/>
      <c r="B241" s="39"/>
      <c r="C241" s="218" t="s">
        <v>285</v>
      </c>
      <c r="D241" s="218" t="s">
        <v>122</v>
      </c>
      <c r="E241" s="219" t="s">
        <v>286</v>
      </c>
      <c r="F241" s="220" t="s">
        <v>287</v>
      </c>
      <c r="G241" s="221" t="s">
        <v>271</v>
      </c>
      <c r="H241" s="222">
        <v>92.340000000000003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127</v>
      </c>
      <c r="AT241" s="229" t="s">
        <v>122</v>
      </c>
      <c r="AU241" s="229" t="s">
        <v>86</v>
      </c>
      <c r="AY241" s="17" t="s">
        <v>120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127</v>
      </c>
      <c r="BM241" s="229" t="s">
        <v>288</v>
      </c>
    </row>
    <row r="242" s="2" customFormat="1">
      <c r="A242" s="38"/>
      <c r="B242" s="39"/>
      <c r="C242" s="40"/>
      <c r="D242" s="231" t="s">
        <v>129</v>
      </c>
      <c r="E242" s="40"/>
      <c r="F242" s="232" t="s">
        <v>289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129</v>
      </c>
      <c r="AU242" s="17" t="s">
        <v>86</v>
      </c>
    </row>
    <row r="243" s="2" customFormat="1">
      <c r="A243" s="38"/>
      <c r="B243" s="39"/>
      <c r="C243" s="40"/>
      <c r="D243" s="231" t="s">
        <v>133</v>
      </c>
      <c r="E243" s="40"/>
      <c r="F243" s="238" t="s">
        <v>283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86</v>
      </c>
    </row>
    <row r="244" s="13" customFormat="1">
      <c r="A244" s="13"/>
      <c r="B244" s="239"/>
      <c r="C244" s="240"/>
      <c r="D244" s="231" t="s">
        <v>135</v>
      </c>
      <c r="E244" s="241" t="s">
        <v>1</v>
      </c>
      <c r="F244" s="242" t="s">
        <v>276</v>
      </c>
      <c r="G244" s="240"/>
      <c r="H244" s="243">
        <v>92.340000000000003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135</v>
      </c>
      <c r="AU244" s="249" t="s">
        <v>86</v>
      </c>
      <c r="AV244" s="13" t="s">
        <v>86</v>
      </c>
      <c r="AW244" s="13" t="s">
        <v>33</v>
      </c>
      <c r="AX244" s="13" t="s">
        <v>84</v>
      </c>
      <c r="AY244" s="249" t="s">
        <v>120</v>
      </c>
    </row>
    <row r="245" s="12" customFormat="1" ht="22.8" customHeight="1">
      <c r="A245" s="12"/>
      <c r="B245" s="202"/>
      <c r="C245" s="203"/>
      <c r="D245" s="204" t="s">
        <v>75</v>
      </c>
      <c r="E245" s="216" t="s">
        <v>290</v>
      </c>
      <c r="F245" s="216" t="s">
        <v>291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SUM(P246:P248)</f>
        <v>0</v>
      </c>
      <c r="Q245" s="210"/>
      <c r="R245" s="211">
        <f>SUM(R246:R248)</f>
        <v>0</v>
      </c>
      <c r="S245" s="210"/>
      <c r="T245" s="212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84</v>
      </c>
      <c r="AT245" s="214" t="s">
        <v>75</v>
      </c>
      <c r="AU245" s="214" t="s">
        <v>84</v>
      </c>
      <c r="AY245" s="213" t="s">
        <v>120</v>
      </c>
      <c r="BK245" s="215">
        <f>SUM(BK246:BK248)</f>
        <v>0</v>
      </c>
    </row>
    <row r="246" s="2" customFormat="1" ht="16.5" customHeight="1">
      <c r="A246" s="38"/>
      <c r="B246" s="39"/>
      <c r="C246" s="218" t="s">
        <v>292</v>
      </c>
      <c r="D246" s="218" t="s">
        <v>122</v>
      </c>
      <c r="E246" s="219" t="s">
        <v>293</v>
      </c>
      <c r="F246" s="220" t="s">
        <v>294</v>
      </c>
      <c r="G246" s="221" t="s">
        <v>271</v>
      </c>
      <c r="H246" s="222">
        <v>381.69999999999999</v>
      </c>
      <c r="I246" s="223"/>
      <c r="J246" s="224">
        <f>ROUND(I246*H246,2)</f>
        <v>0</v>
      </c>
      <c r="K246" s="220" t="s">
        <v>126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127</v>
      </c>
      <c r="AT246" s="229" t="s">
        <v>122</v>
      </c>
      <c r="AU246" s="229" t="s">
        <v>86</v>
      </c>
      <c r="AY246" s="17" t="s">
        <v>120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127</v>
      </c>
      <c r="BM246" s="229" t="s">
        <v>295</v>
      </c>
    </row>
    <row r="247" s="2" customFormat="1">
      <c r="A247" s="38"/>
      <c r="B247" s="39"/>
      <c r="C247" s="40"/>
      <c r="D247" s="231" t="s">
        <v>129</v>
      </c>
      <c r="E247" s="40"/>
      <c r="F247" s="232" t="s">
        <v>296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86</v>
      </c>
    </row>
    <row r="248" s="2" customFormat="1">
      <c r="A248" s="38"/>
      <c r="B248" s="39"/>
      <c r="C248" s="40"/>
      <c r="D248" s="236" t="s">
        <v>131</v>
      </c>
      <c r="E248" s="40"/>
      <c r="F248" s="237" t="s">
        <v>297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131</v>
      </c>
      <c r="AU248" s="17" t="s">
        <v>86</v>
      </c>
    </row>
    <row r="249" s="12" customFormat="1" ht="25.92" customHeight="1">
      <c r="A249" s="12"/>
      <c r="B249" s="202"/>
      <c r="C249" s="203"/>
      <c r="D249" s="204" t="s">
        <v>75</v>
      </c>
      <c r="E249" s="205" t="s">
        <v>222</v>
      </c>
      <c r="F249" s="205" t="s">
        <v>298</v>
      </c>
      <c r="G249" s="203"/>
      <c r="H249" s="203"/>
      <c r="I249" s="206"/>
      <c r="J249" s="207">
        <f>BK249</f>
        <v>0</v>
      </c>
      <c r="K249" s="203"/>
      <c r="L249" s="208"/>
      <c r="M249" s="209"/>
      <c r="N249" s="210"/>
      <c r="O249" s="210"/>
      <c r="P249" s="211">
        <f>P250</f>
        <v>0</v>
      </c>
      <c r="Q249" s="210"/>
      <c r="R249" s="211">
        <f>R250</f>
        <v>0</v>
      </c>
      <c r="S249" s="210"/>
      <c r="T249" s="212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147</v>
      </c>
      <c r="AT249" s="214" t="s">
        <v>75</v>
      </c>
      <c r="AU249" s="214" t="s">
        <v>76</v>
      </c>
      <c r="AY249" s="213" t="s">
        <v>120</v>
      </c>
      <c r="BK249" s="215">
        <f>BK250</f>
        <v>0</v>
      </c>
    </row>
    <row r="250" s="12" customFormat="1" ht="22.8" customHeight="1">
      <c r="A250" s="12"/>
      <c r="B250" s="202"/>
      <c r="C250" s="203"/>
      <c r="D250" s="204" t="s">
        <v>75</v>
      </c>
      <c r="E250" s="216" t="s">
        <v>299</v>
      </c>
      <c r="F250" s="216" t="s">
        <v>300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SUM(P251:P256)</f>
        <v>0</v>
      </c>
      <c r="Q250" s="210"/>
      <c r="R250" s="211">
        <f>SUM(R251:R256)</f>
        <v>0</v>
      </c>
      <c r="S250" s="210"/>
      <c r="T250" s="212">
        <f>SUM(T251:T256)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147</v>
      </c>
      <c r="AT250" s="214" t="s">
        <v>75</v>
      </c>
      <c r="AU250" s="214" t="s">
        <v>84</v>
      </c>
      <c r="AY250" s="213" t="s">
        <v>120</v>
      </c>
      <c r="BK250" s="215">
        <f>SUM(BK251:BK256)</f>
        <v>0</v>
      </c>
    </row>
    <row r="251" s="2" customFormat="1" ht="24.15" customHeight="1">
      <c r="A251" s="38"/>
      <c r="B251" s="39"/>
      <c r="C251" s="218" t="s">
        <v>301</v>
      </c>
      <c r="D251" s="218" t="s">
        <v>122</v>
      </c>
      <c r="E251" s="219" t="s">
        <v>302</v>
      </c>
      <c r="F251" s="220" t="s">
        <v>303</v>
      </c>
      <c r="G251" s="221" t="s">
        <v>271</v>
      </c>
      <c r="H251" s="222">
        <v>984.89999999999998</v>
      </c>
      <c r="I251" s="223"/>
      <c r="J251" s="224">
        <f>ROUND(I251*H251,2)</f>
        <v>0</v>
      </c>
      <c r="K251" s="220" t="s">
        <v>1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304</v>
      </c>
      <c r="AT251" s="229" t="s">
        <v>122</v>
      </c>
      <c r="AU251" s="229" t="s">
        <v>86</v>
      </c>
      <c r="AY251" s="17" t="s">
        <v>120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304</v>
      </c>
      <c r="BM251" s="229" t="s">
        <v>305</v>
      </c>
    </row>
    <row r="252" s="2" customFormat="1">
      <c r="A252" s="38"/>
      <c r="B252" s="39"/>
      <c r="C252" s="40"/>
      <c r="D252" s="231" t="s">
        <v>129</v>
      </c>
      <c r="E252" s="40"/>
      <c r="F252" s="232" t="s">
        <v>306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129</v>
      </c>
      <c r="AU252" s="17" t="s">
        <v>86</v>
      </c>
    </row>
    <row r="253" s="2" customFormat="1">
      <c r="A253" s="38"/>
      <c r="B253" s="39"/>
      <c r="C253" s="40"/>
      <c r="D253" s="231" t="s">
        <v>133</v>
      </c>
      <c r="E253" s="40"/>
      <c r="F253" s="238" t="s">
        <v>307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133</v>
      </c>
      <c r="AU253" s="17" t="s">
        <v>86</v>
      </c>
    </row>
    <row r="254" s="13" customFormat="1">
      <c r="A254" s="13"/>
      <c r="B254" s="239"/>
      <c r="C254" s="240"/>
      <c r="D254" s="231" t="s">
        <v>135</v>
      </c>
      <c r="E254" s="241" t="s">
        <v>1</v>
      </c>
      <c r="F254" s="242" t="s">
        <v>308</v>
      </c>
      <c r="G254" s="240"/>
      <c r="H254" s="243">
        <v>953.39999999999998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135</v>
      </c>
      <c r="AU254" s="249" t="s">
        <v>86</v>
      </c>
      <c r="AV254" s="13" t="s">
        <v>86</v>
      </c>
      <c r="AW254" s="13" t="s">
        <v>33</v>
      </c>
      <c r="AX254" s="13" t="s">
        <v>76</v>
      </c>
      <c r="AY254" s="249" t="s">
        <v>120</v>
      </c>
    </row>
    <row r="255" s="13" customFormat="1">
      <c r="A255" s="13"/>
      <c r="B255" s="239"/>
      <c r="C255" s="240"/>
      <c r="D255" s="231" t="s">
        <v>135</v>
      </c>
      <c r="E255" s="241" t="s">
        <v>1</v>
      </c>
      <c r="F255" s="242" t="s">
        <v>309</v>
      </c>
      <c r="G255" s="240"/>
      <c r="H255" s="243">
        <v>31.5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135</v>
      </c>
      <c r="AU255" s="249" t="s">
        <v>86</v>
      </c>
      <c r="AV255" s="13" t="s">
        <v>86</v>
      </c>
      <c r="AW255" s="13" t="s">
        <v>33</v>
      </c>
      <c r="AX255" s="13" t="s">
        <v>76</v>
      </c>
      <c r="AY255" s="249" t="s">
        <v>120</v>
      </c>
    </row>
    <row r="256" s="15" customFormat="1">
      <c r="A256" s="15"/>
      <c r="B256" s="260"/>
      <c r="C256" s="261"/>
      <c r="D256" s="231" t="s">
        <v>135</v>
      </c>
      <c r="E256" s="262" t="s">
        <v>1</v>
      </c>
      <c r="F256" s="263" t="s">
        <v>146</v>
      </c>
      <c r="G256" s="261"/>
      <c r="H256" s="264">
        <v>984.89999999999998</v>
      </c>
      <c r="I256" s="265"/>
      <c r="J256" s="261"/>
      <c r="K256" s="261"/>
      <c r="L256" s="266"/>
      <c r="M256" s="281"/>
      <c r="N256" s="282"/>
      <c r="O256" s="282"/>
      <c r="P256" s="282"/>
      <c r="Q256" s="282"/>
      <c r="R256" s="282"/>
      <c r="S256" s="282"/>
      <c r="T256" s="28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0" t="s">
        <v>135</v>
      </c>
      <c r="AU256" s="270" t="s">
        <v>86</v>
      </c>
      <c r="AV256" s="15" t="s">
        <v>127</v>
      </c>
      <c r="AW256" s="15" t="s">
        <v>33</v>
      </c>
      <c r="AX256" s="15" t="s">
        <v>84</v>
      </c>
      <c r="AY256" s="270" t="s">
        <v>120</v>
      </c>
    </row>
    <row r="257" s="2" customFormat="1" ht="6.96" customHeight="1">
      <c r="A257" s="38"/>
      <c r="B257" s="66"/>
      <c r="C257" s="67"/>
      <c r="D257" s="67"/>
      <c r="E257" s="67"/>
      <c r="F257" s="67"/>
      <c r="G257" s="67"/>
      <c r="H257" s="67"/>
      <c r="I257" s="67"/>
      <c r="J257" s="67"/>
      <c r="K257" s="67"/>
      <c r="L257" s="44"/>
      <c r="M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</sheetData>
  <sheetProtection sheet="1" autoFilter="0" formatColumns="0" formatRows="0" objects="1" scenarios="1" spinCount="100000" saltValue="YFkU82osNp60DtOV1AQN06NEuK8fOiFIDfDce80u8Kwsm92ISuBp+tEbAl5LZEkssrF85Gw06iqfNJJdYIbH9w==" hashValue="lea4FERF+Now/BfeCMUdF2rHlzV/JErRAYPPdtpfQ0wSP4WFnitY4xb2XQLEZR7CC239Cuw3tH6YRQIrJjz6GA==" algorithmName="SHA-512" password="CC35"/>
  <autoFilter ref="C122:K2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4_01/114203101"/>
    <hyperlink ref="F133" r:id="rId2" display="https://podminky.urs.cz/item/CS_URS_2024_01/121151113"/>
    <hyperlink ref="F140" r:id="rId3" display="https://podminky.urs.cz/item/CS_URS_2024_01/121151123"/>
    <hyperlink ref="F145" r:id="rId4" display="https://podminky.urs.cz/item/CS_URS_2024_01/122251104"/>
    <hyperlink ref="F151" r:id="rId5" display="https://podminky.urs.cz/item/CS_URS_2024_01/162351103"/>
    <hyperlink ref="F157" r:id="rId6" display="https://podminky.urs.cz/item/CS_URS_2024_01/162351104"/>
    <hyperlink ref="F161" r:id="rId7" display="https://podminky.urs.cz/item/CS_URS_2024_01/162751117"/>
    <hyperlink ref="F167" r:id="rId8" display="https://podminky.urs.cz/item/CS_URS_2024_01/162751119"/>
    <hyperlink ref="F172" r:id="rId9" display="https://podminky.urs.cz/item/CS_URS_2024_01/167151111"/>
    <hyperlink ref="F178" r:id="rId10" display="https://podminky.urs.cz/item/CS_URS_2024_01/167151111"/>
    <hyperlink ref="F183" r:id="rId11" display="https://podminky.urs.cz/item/CS_URS_2024_01/171251201"/>
    <hyperlink ref="F189" r:id="rId12" display="https://podminky.urs.cz/item/CS_URS_2024_01/181351113"/>
    <hyperlink ref="F193" r:id="rId13" display="https://podminky.urs.cz/item/CS_URS_2024_01/181411121"/>
    <hyperlink ref="F201" r:id="rId14" display="https://podminky.urs.cz/item/CS_URS_2024_01/181411123"/>
    <hyperlink ref="F208" r:id="rId15" display="https://podminky.urs.cz/item/CS_URS_2024_01/181951111"/>
    <hyperlink ref="F213" r:id="rId16" display="https://podminky.urs.cz/item/CS_URS_2024_01/182151111"/>
    <hyperlink ref="F217" r:id="rId17" display="https://podminky.urs.cz/item/CS_URS_2024_01/182351123"/>
    <hyperlink ref="F225" r:id="rId18" display="https://podminky.urs.cz/item/CS_URS_2024_01/463211152"/>
    <hyperlink ref="F233" r:id="rId19" display="https://podminky.urs.cz/item/CS_URS_2024_01/997321511"/>
    <hyperlink ref="F238" r:id="rId20" display="https://podminky.urs.cz/item/CS_URS_2024_01/997321519"/>
    <hyperlink ref="F248" r:id="rId21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Romza, ř. km 0,000 - 0,207, k. ú. Jiříkovice, oprava koryta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13. 11. 2023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311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311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311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ROUND((SUM(BE125:BE200)),  2)</f>
        <v>0</v>
      </c>
      <c r="G33" s="38"/>
      <c r="H33" s="38"/>
      <c r="I33" s="155">
        <v>0.20999999999999999</v>
      </c>
      <c r="J33" s="154">
        <f>ROUND(((SUM(BE125:BE200))*I33),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ROUND((SUM(BF125:BF200)),  2)</f>
        <v>0</v>
      </c>
      <c r="G34" s="38"/>
      <c r="H34" s="38"/>
      <c r="I34" s="155">
        <v>0.12</v>
      </c>
      <c r="J34" s="154">
        <f>ROUND(((SUM(BF125:BF200))*I34),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ROUND((SUM(BG125:BG200)),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ROUND((SUM(BH125:BH200)),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ROUND((SUM(BI125:BI200)),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Romza, ř. km 0,000 - 0,207, k. ú. Jiříkovice,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Jiříkovice</v>
      </c>
      <c r="G89" s="40"/>
      <c r="H89" s="40"/>
      <c r="I89" s="32" t="s">
        <v>22</v>
      </c>
      <c r="J89" s="79" t="str">
        <f>IF(J12="","",J12)</f>
        <v>13. 11. 2023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oravy, s.p.</v>
      </c>
      <c r="G91" s="40"/>
      <c r="H91" s="40"/>
      <c r="I91" s="32" t="s">
        <v>32</v>
      </c>
      <c r="J91" s="36" t="str">
        <f>E21</f>
        <v>Povodí 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Povodí oravy, s.p.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312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313</v>
      </c>
      <c r="E100" s="182"/>
      <c r="F100" s="182"/>
      <c r="G100" s="182"/>
      <c r="H100" s="182"/>
      <c r="I100" s="182"/>
      <c r="J100" s="183">
        <f>J143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314</v>
      </c>
      <c r="E101" s="188"/>
      <c r="F101" s="188"/>
      <c r="G101" s="188"/>
      <c r="H101" s="188"/>
      <c r="I101" s="188"/>
      <c r="J101" s="189">
        <f>J144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315</v>
      </c>
      <c r="E102" s="188"/>
      <c r="F102" s="188"/>
      <c r="G102" s="188"/>
      <c r="H102" s="188"/>
      <c r="I102" s="188"/>
      <c r="J102" s="189">
        <f>J167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316</v>
      </c>
      <c r="E103" s="188"/>
      <c r="F103" s="188"/>
      <c r="G103" s="188"/>
      <c r="H103" s="188"/>
      <c r="I103" s="188"/>
      <c r="J103" s="189">
        <f>J180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317</v>
      </c>
      <c r="E104" s="188"/>
      <c r="F104" s="188"/>
      <c r="G104" s="188"/>
      <c r="H104" s="188"/>
      <c r="I104" s="188"/>
      <c r="J104" s="189">
        <f>J185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318</v>
      </c>
      <c r="E105" s="188"/>
      <c r="F105" s="188"/>
      <c r="G105" s="188"/>
      <c r="H105" s="188"/>
      <c r="I105" s="188"/>
      <c r="J105" s="189">
        <f>J192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Romza, ř. km 0,000 - 0,207, k. ú. Jiříkovice, oprava koryta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00 - VRN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Jiříkovice</v>
      </c>
      <c r="G119" s="40"/>
      <c r="H119" s="40"/>
      <c r="I119" s="32" t="s">
        <v>22</v>
      </c>
      <c r="J119" s="79" t="str">
        <f>IF(J12="","",J12)</f>
        <v>13. 11. 2023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Povodí oravy, s.p.</v>
      </c>
      <c r="G121" s="40"/>
      <c r="H121" s="40"/>
      <c r="I121" s="32" t="s">
        <v>32</v>
      </c>
      <c r="J121" s="36" t="str">
        <f>E21</f>
        <v>Povodí oravy, s.p.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34</v>
      </c>
      <c r="J122" s="36" t="str">
        <f>E24</f>
        <v>Povodí oravy, s.p.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106</v>
      </c>
      <c r="D124" s="194" t="s">
        <v>61</v>
      </c>
      <c r="E124" s="194" t="s">
        <v>57</v>
      </c>
      <c r="F124" s="194" t="s">
        <v>58</v>
      </c>
      <c r="G124" s="194" t="s">
        <v>107</v>
      </c>
      <c r="H124" s="194" t="s">
        <v>108</v>
      </c>
      <c r="I124" s="194" t="s">
        <v>109</v>
      </c>
      <c r="J124" s="194" t="s">
        <v>95</v>
      </c>
      <c r="K124" s="195" t="s">
        <v>110</v>
      </c>
      <c r="L124" s="196"/>
      <c r="M124" s="100" t="s">
        <v>1</v>
      </c>
      <c r="N124" s="101" t="s">
        <v>40</v>
      </c>
      <c r="O124" s="101" t="s">
        <v>111</v>
      </c>
      <c r="P124" s="101" t="s">
        <v>112</v>
      </c>
      <c r="Q124" s="101" t="s">
        <v>113</v>
      </c>
      <c r="R124" s="101" t="s">
        <v>114</v>
      </c>
      <c r="S124" s="101" t="s">
        <v>115</v>
      </c>
      <c r="T124" s="102" t="s">
        <v>116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117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P126+P143</f>
        <v>0</v>
      </c>
      <c r="Q125" s="104"/>
      <c r="R125" s="199">
        <f>R126+R143</f>
        <v>0.25979000000000002</v>
      </c>
      <c r="S125" s="104"/>
      <c r="T125" s="200">
        <f>T126+T143</f>
        <v>0.02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97</v>
      </c>
      <c r="BK125" s="201">
        <f>BK126+BK143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118</v>
      </c>
      <c r="F126" s="205" t="s">
        <v>119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P127+P131</f>
        <v>0</v>
      </c>
      <c r="Q126" s="210"/>
      <c r="R126" s="211">
        <f>R127+R131</f>
        <v>0.25979000000000002</v>
      </c>
      <c r="S126" s="210"/>
      <c r="T126" s="212">
        <f>T127+T131</f>
        <v>0.02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120</v>
      </c>
      <c r="BK126" s="215">
        <f>BK127+BK131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121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SUM(P128:P130)</f>
        <v>0</v>
      </c>
      <c r="Q127" s="210"/>
      <c r="R127" s="211">
        <f>SUM(R128:R130)</f>
        <v>0.076859999999999998</v>
      </c>
      <c r="S127" s="210"/>
      <c r="T127" s="212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120</v>
      </c>
      <c r="BK127" s="215">
        <f>SUM(BK128:BK130)</f>
        <v>0</v>
      </c>
    </row>
    <row r="128" s="2" customFormat="1" ht="24.15" customHeight="1">
      <c r="A128" s="38"/>
      <c r="B128" s="39"/>
      <c r="C128" s="218" t="s">
        <v>84</v>
      </c>
      <c r="D128" s="218" t="s">
        <v>122</v>
      </c>
      <c r="E128" s="219" t="s">
        <v>319</v>
      </c>
      <c r="F128" s="220" t="s">
        <v>320</v>
      </c>
      <c r="G128" s="221" t="s">
        <v>321</v>
      </c>
      <c r="H128" s="222">
        <v>6</v>
      </c>
      <c r="I128" s="223"/>
      <c r="J128" s="224">
        <f>ROUND(I128*H128,2)</f>
        <v>0</v>
      </c>
      <c r="K128" s="220" t="s">
        <v>126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0.01281</v>
      </c>
      <c r="R128" s="227">
        <f>Q128*H128</f>
        <v>0.076859999999999998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127</v>
      </c>
      <c r="AT128" s="229" t="s">
        <v>122</v>
      </c>
      <c r="AU128" s="229" t="s">
        <v>86</v>
      </c>
      <c r="AY128" s="17" t="s">
        <v>120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127</v>
      </c>
      <c r="BM128" s="229" t="s">
        <v>322</v>
      </c>
    </row>
    <row r="129" s="2" customFormat="1">
      <c r="A129" s="38"/>
      <c r="B129" s="39"/>
      <c r="C129" s="40"/>
      <c r="D129" s="231" t="s">
        <v>129</v>
      </c>
      <c r="E129" s="40"/>
      <c r="F129" s="232" t="s">
        <v>323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86</v>
      </c>
    </row>
    <row r="130" s="2" customFormat="1">
      <c r="A130" s="38"/>
      <c r="B130" s="39"/>
      <c r="C130" s="40"/>
      <c r="D130" s="236" t="s">
        <v>131</v>
      </c>
      <c r="E130" s="40"/>
      <c r="F130" s="237" t="s">
        <v>324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86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191</v>
      </c>
      <c r="F131" s="216" t="s">
        <v>325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SUM(P132:P142)</f>
        <v>0</v>
      </c>
      <c r="Q131" s="210"/>
      <c r="R131" s="211">
        <f>SUM(R132:R142)</f>
        <v>0.18293000000000001</v>
      </c>
      <c r="S131" s="210"/>
      <c r="T131" s="212">
        <f>SUM(T132:T142)</f>
        <v>0.02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120</v>
      </c>
      <c r="BK131" s="215">
        <f>SUM(BK132:BK142)</f>
        <v>0</v>
      </c>
    </row>
    <row r="132" s="2" customFormat="1" ht="21.75" customHeight="1">
      <c r="A132" s="38"/>
      <c r="B132" s="39"/>
      <c r="C132" s="218" t="s">
        <v>86</v>
      </c>
      <c r="D132" s="218" t="s">
        <v>122</v>
      </c>
      <c r="E132" s="219" t="s">
        <v>326</v>
      </c>
      <c r="F132" s="220" t="s">
        <v>327</v>
      </c>
      <c r="G132" s="221" t="s">
        <v>328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0.02</v>
      </c>
      <c r="T132" s="228">
        <f>S132*H132</f>
        <v>0.02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127</v>
      </c>
      <c r="AT132" s="229" t="s">
        <v>122</v>
      </c>
      <c r="AU132" s="229" t="s">
        <v>86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127</v>
      </c>
      <c r="BM132" s="229" t="s">
        <v>329</v>
      </c>
    </row>
    <row r="133" s="2" customFormat="1">
      <c r="A133" s="38"/>
      <c r="B133" s="39"/>
      <c r="C133" s="40"/>
      <c r="D133" s="231" t="s">
        <v>129</v>
      </c>
      <c r="E133" s="40"/>
      <c r="F133" s="232" t="s">
        <v>327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86</v>
      </c>
    </row>
    <row r="134" s="2" customFormat="1">
      <c r="A134" s="38"/>
      <c r="B134" s="39"/>
      <c r="C134" s="40"/>
      <c r="D134" s="231" t="s">
        <v>133</v>
      </c>
      <c r="E134" s="40"/>
      <c r="F134" s="238" t="s">
        <v>330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86</v>
      </c>
    </row>
    <row r="135" s="2" customFormat="1" ht="16.5" customHeight="1">
      <c r="A135" s="38"/>
      <c r="B135" s="39"/>
      <c r="C135" s="218" t="s">
        <v>147</v>
      </c>
      <c r="D135" s="218" t="s">
        <v>122</v>
      </c>
      <c r="E135" s="219" t="s">
        <v>331</v>
      </c>
      <c r="F135" s="220" t="s">
        <v>332</v>
      </c>
      <c r="G135" s="221" t="s">
        <v>328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0.065030000000000004</v>
      </c>
      <c r="R135" s="227">
        <f>Q135*H135</f>
        <v>0.065030000000000004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304</v>
      </c>
      <c r="AT135" s="229" t="s">
        <v>122</v>
      </c>
      <c r="AU135" s="229" t="s">
        <v>86</v>
      </c>
      <c r="AY135" s="17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304</v>
      </c>
      <c r="BM135" s="229" t="s">
        <v>333</v>
      </c>
    </row>
    <row r="136" s="2" customFormat="1">
      <c r="A136" s="38"/>
      <c r="B136" s="39"/>
      <c r="C136" s="40"/>
      <c r="D136" s="231" t="s">
        <v>129</v>
      </c>
      <c r="E136" s="40"/>
      <c r="F136" s="232" t="s">
        <v>332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86</v>
      </c>
    </row>
    <row r="137" s="2" customFormat="1">
      <c r="A137" s="38"/>
      <c r="B137" s="39"/>
      <c r="C137" s="40"/>
      <c r="D137" s="231" t="s">
        <v>133</v>
      </c>
      <c r="E137" s="40"/>
      <c r="F137" s="238" t="s">
        <v>334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86</v>
      </c>
    </row>
    <row r="138" s="2" customFormat="1" ht="37.8" customHeight="1">
      <c r="A138" s="38"/>
      <c r="B138" s="39"/>
      <c r="C138" s="218" t="s">
        <v>127</v>
      </c>
      <c r="D138" s="218" t="s">
        <v>122</v>
      </c>
      <c r="E138" s="219" t="s">
        <v>335</v>
      </c>
      <c r="F138" s="220" t="s">
        <v>336</v>
      </c>
      <c r="G138" s="221" t="s">
        <v>328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0.108</v>
      </c>
      <c r="R138" s="227">
        <f>Q138*H138</f>
        <v>0.108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127</v>
      </c>
      <c r="AT138" s="229" t="s">
        <v>122</v>
      </c>
      <c r="AU138" s="229" t="s">
        <v>86</v>
      </c>
      <c r="AY138" s="17" t="s">
        <v>120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127</v>
      </c>
      <c r="BM138" s="229" t="s">
        <v>337</v>
      </c>
    </row>
    <row r="139" s="2" customFormat="1">
      <c r="A139" s="38"/>
      <c r="B139" s="39"/>
      <c r="C139" s="40"/>
      <c r="D139" s="231" t="s">
        <v>129</v>
      </c>
      <c r="E139" s="40"/>
      <c r="F139" s="232" t="s">
        <v>336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86</v>
      </c>
    </row>
    <row r="140" s="2" customFormat="1">
      <c r="A140" s="38"/>
      <c r="B140" s="39"/>
      <c r="C140" s="40"/>
      <c r="D140" s="231" t="s">
        <v>133</v>
      </c>
      <c r="E140" s="40"/>
      <c r="F140" s="238" t="s">
        <v>338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86</v>
      </c>
    </row>
    <row r="141" s="2" customFormat="1" ht="16.5" customHeight="1">
      <c r="A141" s="38"/>
      <c r="B141" s="39"/>
      <c r="C141" s="218" t="s">
        <v>162</v>
      </c>
      <c r="D141" s="218" t="s">
        <v>122</v>
      </c>
      <c r="E141" s="219" t="s">
        <v>339</v>
      </c>
      <c r="F141" s="220" t="s">
        <v>340</v>
      </c>
      <c r="G141" s="221" t="s">
        <v>328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0.0099000000000000008</v>
      </c>
      <c r="R141" s="227">
        <f>Q141*H141</f>
        <v>0.0099000000000000008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304</v>
      </c>
      <c r="AT141" s="229" t="s">
        <v>122</v>
      </c>
      <c r="AU141" s="229" t="s">
        <v>86</v>
      </c>
      <c r="AY141" s="17" t="s">
        <v>120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304</v>
      </c>
      <c r="BM141" s="229" t="s">
        <v>341</v>
      </c>
    </row>
    <row r="142" s="2" customFormat="1">
      <c r="A142" s="38"/>
      <c r="B142" s="39"/>
      <c r="C142" s="40"/>
      <c r="D142" s="231" t="s">
        <v>129</v>
      </c>
      <c r="E142" s="40"/>
      <c r="F142" s="232" t="s">
        <v>342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86</v>
      </c>
    </row>
    <row r="143" s="12" customFormat="1" ht="25.92" customHeight="1">
      <c r="A143" s="12"/>
      <c r="B143" s="202"/>
      <c r="C143" s="203"/>
      <c r="D143" s="204" t="s">
        <v>75</v>
      </c>
      <c r="E143" s="205" t="s">
        <v>88</v>
      </c>
      <c r="F143" s="205" t="s">
        <v>343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P144+P167+P180+P185+P192</f>
        <v>0</v>
      </c>
      <c r="Q143" s="210"/>
      <c r="R143" s="211">
        <f>R144+R167+R180+R185+R192</f>
        <v>0</v>
      </c>
      <c r="S143" s="210"/>
      <c r="T143" s="212">
        <f>T144+T167+T180+T185+T192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162</v>
      </c>
      <c r="AT143" s="214" t="s">
        <v>75</v>
      </c>
      <c r="AU143" s="214" t="s">
        <v>76</v>
      </c>
      <c r="AY143" s="213" t="s">
        <v>120</v>
      </c>
      <c r="BK143" s="215">
        <f>BK144+BK167+BK180+BK185+BK192</f>
        <v>0</v>
      </c>
    </row>
    <row r="144" s="12" customFormat="1" ht="22.8" customHeight="1">
      <c r="A144" s="12"/>
      <c r="B144" s="202"/>
      <c r="C144" s="203"/>
      <c r="D144" s="204" t="s">
        <v>75</v>
      </c>
      <c r="E144" s="216" t="s">
        <v>344</v>
      </c>
      <c r="F144" s="216" t="s">
        <v>345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SUM(P145:P166)</f>
        <v>0</v>
      </c>
      <c r="Q144" s="210"/>
      <c r="R144" s="211">
        <f>SUM(R145:R166)</f>
        <v>0</v>
      </c>
      <c r="S144" s="210"/>
      <c r="T144" s="212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162</v>
      </c>
      <c r="AT144" s="214" t="s">
        <v>75</v>
      </c>
      <c r="AU144" s="214" t="s">
        <v>84</v>
      </c>
      <c r="AY144" s="213" t="s">
        <v>120</v>
      </c>
      <c r="BK144" s="215">
        <f>SUM(BK145:BK166)</f>
        <v>0</v>
      </c>
    </row>
    <row r="145" s="2" customFormat="1" ht="16.5" customHeight="1">
      <c r="A145" s="38"/>
      <c r="B145" s="39"/>
      <c r="C145" s="218" t="s">
        <v>170</v>
      </c>
      <c r="D145" s="218" t="s">
        <v>122</v>
      </c>
      <c r="E145" s="219" t="s">
        <v>346</v>
      </c>
      <c r="F145" s="220" t="s">
        <v>347</v>
      </c>
      <c r="G145" s="221" t="s">
        <v>328</v>
      </c>
      <c r="H145" s="222">
        <v>1</v>
      </c>
      <c r="I145" s="223"/>
      <c r="J145" s="224">
        <f>ROUND(I145*H145,2)</f>
        <v>0</v>
      </c>
      <c r="K145" s="220" t="s">
        <v>126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348</v>
      </c>
      <c r="AT145" s="229" t="s">
        <v>122</v>
      </c>
      <c r="AU145" s="229" t="s">
        <v>86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348</v>
      </c>
      <c r="BM145" s="229" t="s">
        <v>349</v>
      </c>
    </row>
    <row r="146" s="2" customFormat="1">
      <c r="A146" s="38"/>
      <c r="B146" s="39"/>
      <c r="C146" s="40"/>
      <c r="D146" s="231" t="s">
        <v>129</v>
      </c>
      <c r="E146" s="40"/>
      <c r="F146" s="232" t="s">
        <v>347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86</v>
      </c>
    </row>
    <row r="147" s="2" customFormat="1">
      <c r="A147" s="38"/>
      <c r="B147" s="39"/>
      <c r="C147" s="40"/>
      <c r="D147" s="236" t="s">
        <v>131</v>
      </c>
      <c r="E147" s="40"/>
      <c r="F147" s="237" t="s">
        <v>350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86</v>
      </c>
    </row>
    <row r="148" s="2" customFormat="1" ht="16.5" customHeight="1">
      <c r="A148" s="38"/>
      <c r="B148" s="39"/>
      <c r="C148" s="218" t="s">
        <v>177</v>
      </c>
      <c r="D148" s="218" t="s">
        <v>122</v>
      </c>
      <c r="E148" s="219" t="s">
        <v>351</v>
      </c>
      <c r="F148" s="220" t="s">
        <v>352</v>
      </c>
      <c r="G148" s="221" t="s">
        <v>328</v>
      </c>
      <c r="H148" s="222">
        <v>1</v>
      </c>
      <c r="I148" s="223"/>
      <c r="J148" s="224">
        <f>ROUND(I148*H148,2)</f>
        <v>0</v>
      </c>
      <c r="K148" s="220" t="s">
        <v>126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348</v>
      </c>
      <c r="AT148" s="229" t="s">
        <v>122</v>
      </c>
      <c r="AU148" s="229" t="s">
        <v>86</v>
      </c>
      <c r="AY148" s="17" t="s">
        <v>120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348</v>
      </c>
      <c r="BM148" s="229" t="s">
        <v>353</v>
      </c>
    </row>
    <row r="149" s="2" customFormat="1">
      <c r="A149" s="38"/>
      <c r="B149" s="39"/>
      <c r="C149" s="40"/>
      <c r="D149" s="231" t="s">
        <v>129</v>
      </c>
      <c r="E149" s="40"/>
      <c r="F149" s="232" t="s">
        <v>352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86</v>
      </c>
    </row>
    <row r="150" s="2" customFormat="1">
      <c r="A150" s="38"/>
      <c r="B150" s="39"/>
      <c r="C150" s="40"/>
      <c r="D150" s="236" t="s">
        <v>131</v>
      </c>
      <c r="E150" s="40"/>
      <c r="F150" s="237" t="s">
        <v>354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131</v>
      </c>
      <c r="AU150" s="17" t="s">
        <v>86</v>
      </c>
    </row>
    <row r="151" s="2" customFormat="1">
      <c r="A151" s="38"/>
      <c r="B151" s="39"/>
      <c r="C151" s="40"/>
      <c r="D151" s="231" t="s">
        <v>133</v>
      </c>
      <c r="E151" s="40"/>
      <c r="F151" s="238" t="s">
        <v>355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86</v>
      </c>
    </row>
    <row r="152" s="2" customFormat="1" ht="16.5" customHeight="1">
      <c r="A152" s="38"/>
      <c r="B152" s="39"/>
      <c r="C152" s="218" t="s">
        <v>183</v>
      </c>
      <c r="D152" s="218" t="s">
        <v>122</v>
      </c>
      <c r="E152" s="219" t="s">
        <v>356</v>
      </c>
      <c r="F152" s="220" t="s">
        <v>357</v>
      </c>
      <c r="G152" s="221" t="s">
        <v>328</v>
      </c>
      <c r="H152" s="222">
        <v>1</v>
      </c>
      <c r="I152" s="223"/>
      <c r="J152" s="224">
        <f>ROUND(I152*H152,2)</f>
        <v>0</v>
      </c>
      <c r="K152" s="220" t="s">
        <v>126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348</v>
      </c>
      <c r="AT152" s="229" t="s">
        <v>122</v>
      </c>
      <c r="AU152" s="229" t="s">
        <v>86</v>
      </c>
      <c r="AY152" s="17" t="s">
        <v>120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348</v>
      </c>
      <c r="BM152" s="229" t="s">
        <v>358</v>
      </c>
    </row>
    <row r="153" s="2" customFormat="1">
      <c r="A153" s="38"/>
      <c r="B153" s="39"/>
      <c r="C153" s="40"/>
      <c r="D153" s="231" t="s">
        <v>129</v>
      </c>
      <c r="E153" s="40"/>
      <c r="F153" s="232" t="s">
        <v>357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86</v>
      </c>
    </row>
    <row r="154" s="2" customFormat="1">
      <c r="A154" s="38"/>
      <c r="B154" s="39"/>
      <c r="C154" s="40"/>
      <c r="D154" s="236" t="s">
        <v>131</v>
      </c>
      <c r="E154" s="40"/>
      <c r="F154" s="237" t="s">
        <v>359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86</v>
      </c>
    </row>
    <row r="155" s="2" customFormat="1">
      <c r="A155" s="38"/>
      <c r="B155" s="39"/>
      <c r="C155" s="40"/>
      <c r="D155" s="231" t="s">
        <v>133</v>
      </c>
      <c r="E155" s="40"/>
      <c r="F155" s="238" t="s">
        <v>360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86</v>
      </c>
    </row>
    <row r="156" s="2" customFormat="1" ht="16.5" customHeight="1">
      <c r="A156" s="38"/>
      <c r="B156" s="39"/>
      <c r="C156" s="218" t="s">
        <v>191</v>
      </c>
      <c r="D156" s="218" t="s">
        <v>122</v>
      </c>
      <c r="E156" s="219" t="s">
        <v>361</v>
      </c>
      <c r="F156" s="220" t="s">
        <v>362</v>
      </c>
      <c r="G156" s="221" t="s">
        <v>363</v>
      </c>
      <c r="H156" s="222">
        <v>1</v>
      </c>
      <c r="I156" s="223"/>
      <c r="J156" s="224">
        <f>ROUND(I156*H156,2)</f>
        <v>0</v>
      </c>
      <c r="K156" s="220" t="s">
        <v>126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348</v>
      </c>
      <c r="AT156" s="229" t="s">
        <v>122</v>
      </c>
      <c r="AU156" s="229" t="s">
        <v>86</v>
      </c>
      <c r="AY156" s="17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348</v>
      </c>
      <c r="BM156" s="229" t="s">
        <v>364</v>
      </c>
    </row>
    <row r="157" s="2" customFormat="1">
      <c r="A157" s="38"/>
      <c r="B157" s="39"/>
      <c r="C157" s="40"/>
      <c r="D157" s="231" t="s">
        <v>129</v>
      </c>
      <c r="E157" s="40"/>
      <c r="F157" s="232" t="s">
        <v>362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86</v>
      </c>
    </row>
    <row r="158" s="2" customFormat="1">
      <c r="A158" s="38"/>
      <c r="B158" s="39"/>
      <c r="C158" s="40"/>
      <c r="D158" s="236" t="s">
        <v>131</v>
      </c>
      <c r="E158" s="40"/>
      <c r="F158" s="237" t="s">
        <v>365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86</v>
      </c>
    </row>
    <row r="159" s="2" customFormat="1">
      <c r="A159" s="38"/>
      <c r="B159" s="39"/>
      <c r="C159" s="40"/>
      <c r="D159" s="231" t="s">
        <v>133</v>
      </c>
      <c r="E159" s="40"/>
      <c r="F159" s="238" t="s">
        <v>366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86</v>
      </c>
    </row>
    <row r="160" s="2" customFormat="1" ht="16.5" customHeight="1">
      <c r="A160" s="38"/>
      <c r="B160" s="39"/>
      <c r="C160" s="218" t="s">
        <v>197</v>
      </c>
      <c r="D160" s="218" t="s">
        <v>122</v>
      </c>
      <c r="E160" s="219" t="s">
        <v>367</v>
      </c>
      <c r="F160" s="220" t="s">
        <v>368</v>
      </c>
      <c r="G160" s="221" t="s">
        <v>328</v>
      </c>
      <c r="H160" s="222">
        <v>1</v>
      </c>
      <c r="I160" s="223"/>
      <c r="J160" s="224">
        <f>ROUND(I160*H160,2)</f>
        <v>0</v>
      </c>
      <c r="K160" s="220" t="s">
        <v>126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348</v>
      </c>
      <c r="AT160" s="229" t="s">
        <v>122</v>
      </c>
      <c r="AU160" s="229" t="s">
        <v>86</v>
      </c>
      <c r="AY160" s="17" t="s">
        <v>120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348</v>
      </c>
      <c r="BM160" s="229" t="s">
        <v>369</v>
      </c>
    </row>
    <row r="161" s="2" customFormat="1">
      <c r="A161" s="38"/>
      <c r="B161" s="39"/>
      <c r="C161" s="40"/>
      <c r="D161" s="231" t="s">
        <v>129</v>
      </c>
      <c r="E161" s="40"/>
      <c r="F161" s="232" t="s">
        <v>368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86</v>
      </c>
    </row>
    <row r="162" s="2" customFormat="1">
      <c r="A162" s="38"/>
      <c r="B162" s="39"/>
      <c r="C162" s="40"/>
      <c r="D162" s="236" t="s">
        <v>131</v>
      </c>
      <c r="E162" s="40"/>
      <c r="F162" s="237" t="s">
        <v>370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131</v>
      </c>
      <c r="AU162" s="17" t="s">
        <v>86</v>
      </c>
    </row>
    <row r="163" s="2" customFormat="1" ht="16.5" customHeight="1">
      <c r="A163" s="38"/>
      <c r="B163" s="39"/>
      <c r="C163" s="218" t="s">
        <v>201</v>
      </c>
      <c r="D163" s="218" t="s">
        <v>122</v>
      </c>
      <c r="E163" s="219" t="s">
        <v>371</v>
      </c>
      <c r="F163" s="220" t="s">
        <v>372</v>
      </c>
      <c r="G163" s="221" t="s">
        <v>328</v>
      </c>
      <c r="H163" s="222">
        <v>1</v>
      </c>
      <c r="I163" s="223"/>
      <c r="J163" s="224">
        <f>ROUND(I163*H163,2)</f>
        <v>0</v>
      </c>
      <c r="K163" s="220" t="s">
        <v>126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348</v>
      </c>
      <c r="AT163" s="229" t="s">
        <v>122</v>
      </c>
      <c r="AU163" s="229" t="s">
        <v>86</v>
      </c>
      <c r="AY163" s="17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348</v>
      </c>
      <c r="BM163" s="229" t="s">
        <v>373</v>
      </c>
    </row>
    <row r="164" s="2" customFormat="1">
      <c r="A164" s="38"/>
      <c r="B164" s="39"/>
      <c r="C164" s="40"/>
      <c r="D164" s="231" t="s">
        <v>129</v>
      </c>
      <c r="E164" s="40"/>
      <c r="F164" s="232" t="s">
        <v>372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86</v>
      </c>
    </row>
    <row r="165" s="2" customFormat="1">
      <c r="A165" s="38"/>
      <c r="B165" s="39"/>
      <c r="C165" s="40"/>
      <c r="D165" s="236" t="s">
        <v>131</v>
      </c>
      <c r="E165" s="40"/>
      <c r="F165" s="237" t="s">
        <v>374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86</v>
      </c>
    </row>
    <row r="166" s="2" customFormat="1">
      <c r="A166" s="38"/>
      <c r="B166" s="39"/>
      <c r="C166" s="40"/>
      <c r="D166" s="231" t="s">
        <v>133</v>
      </c>
      <c r="E166" s="40"/>
      <c r="F166" s="238" t="s">
        <v>375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133</v>
      </c>
      <c r="AU166" s="17" t="s">
        <v>86</v>
      </c>
    </row>
    <row r="167" s="12" customFormat="1" ht="22.8" customHeight="1">
      <c r="A167" s="12"/>
      <c r="B167" s="202"/>
      <c r="C167" s="203"/>
      <c r="D167" s="204" t="s">
        <v>75</v>
      </c>
      <c r="E167" s="216" t="s">
        <v>376</v>
      </c>
      <c r="F167" s="216" t="s">
        <v>377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SUM(P168:P179)</f>
        <v>0</v>
      </c>
      <c r="Q167" s="210"/>
      <c r="R167" s="211">
        <f>SUM(R168:R179)</f>
        <v>0</v>
      </c>
      <c r="S167" s="210"/>
      <c r="T167" s="212">
        <f>SUM(T168:T179)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162</v>
      </c>
      <c r="AT167" s="214" t="s">
        <v>75</v>
      </c>
      <c r="AU167" s="214" t="s">
        <v>84</v>
      </c>
      <c r="AY167" s="213" t="s">
        <v>120</v>
      </c>
      <c r="BK167" s="215">
        <f>SUM(BK168:BK179)</f>
        <v>0</v>
      </c>
    </row>
    <row r="168" s="2" customFormat="1" ht="16.5" customHeight="1">
      <c r="A168" s="38"/>
      <c r="B168" s="39"/>
      <c r="C168" s="218" t="s">
        <v>8</v>
      </c>
      <c r="D168" s="218" t="s">
        <v>122</v>
      </c>
      <c r="E168" s="219" t="s">
        <v>378</v>
      </c>
      <c r="F168" s="220" t="s">
        <v>377</v>
      </c>
      <c r="G168" s="221" t="s">
        <v>328</v>
      </c>
      <c r="H168" s="222">
        <v>1</v>
      </c>
      <c r="I168" s="223"/>
      <c r="J168" s="224">
        <f>ROUND(I168*H168,2)</f>
        <v>0</v>
      </c>
      <c r="K168" s="220" t="s">
        <v>126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348</v>
      </c>
      <c r="AT168" s="229" t="s">
        <v>122</v>
      </c>
      <c r="AU168" s="229" t="s">
        <v>86</v>
      </c>
      <c r="AY168" s="17" t="s">
        <v>120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348</v>
      </c>
      <c r="BM168" s="229" t="s">
        <v>379</v>
      </c>
    </row>
    <row r="169" s="2" customFormat="1">
      <c r="A169" s="38"/>
      <c r="B169" s="39"/>
      <c r="C169" s="40"/>
      <c r="D169" s="231" t="s">
        <v>129</v>
      </c>
      <c r="E169" s="40"/>
      <c r="F169" s="232" t="s">
        <v>377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86</v>
      </c>
    </row>
    <row r="170" s="2" customFormat="1">
      <c r="A170" s="38"/>
      <c r="B170" s="39"/>
      <c r="C170" s="40"/>
      <c r="D170" s="236" t="s">
        <v>131</v>
      </c>
      <c r="E170" s="40"/>
      <c r="F170" s="237" t="s">
        <v>380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86</v>
      </c>
    </row>
    <row r="171" s="2" customFormat="1">
      <c r="A171" s="38"/>
      <c r="B171" s="39"/>
      <c r="C171" s="40"/>
      <c r="D171" s="231" t="s">
        <v>133</v>
      </c>
      <c r="E171" s="40"/>
      <c r="F171" s="238" t="s">
        <v>381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86</v>
      </c>
    </row>
    <row r="172" s="2" customFormat="1" ht="16.5" customHeight="1">
      <c r="A172" s="38"/>
      <c r="B172" s="39"/>
      <c r="C172" s="218" t="s">
        <v>213</v>
      </c>
      <c r="D172" s="218" t="s">
        <v>122</v>
      </c>
      <c r="E172" s="219" t="s">
        <v>382</v>
      </c>
      <c r="F172" s="220" t="s">
        <v>383</v>
      </c>
      <c r="G172" s="221" t="s">
        <v>328</v>
      </c>
      <c r="H172" s="222">
        <v>1</v>
      </c>
      <c r="I172" s="223"/>
      <c r="J172" s="224">
        <f>ROUND(I172*H172,2)</f>
        <v>0</v>
      </c>
      <c r="K172" s="220" t="s">
        <v>126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348</v>
      </c>
      <c r="AT172" s="229" t="s">
        <v>122</v>
      </c>
      <c r="AU172" s="229" t="s">
        <v>86</v>
      </c>
      <c r="AY172" s="17" t="s">
        <v>120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348</v>
      </c>
      <c r="BM172" s="229" t="s">
        <v>384</v>
      </c>
    </row>
    <row r="173" s="2" customFormat="1">
      <c r="A173" s="38"/>
      <c r="B173" s="39"/>
      <c r="C173" s="40"/>
      <c r="D173" s="231" t="s">
        <v>129</v>
      </c>
      <c r="E173" s="40"/>
      <c r="F173" s="232" t="s">
        <v>383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86</v>
      </c>
    </row>
    <row r="174" s="2" customFormat="1">
      <c r="A174" s="38"/>
      <c r="B174" s="39"/>
      <c r="C174" s="40"/>
      <c r="D174" s="236" t="s">
        <v>131</v>
      </c>
      <c r="E174" s="40"/>
      <c r="F174" s="237" t="s">
        <v>385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131</v>
      </c>
      <c r="AU174" s="17" t="s">
        <v>86</v>
      </c>
    </row>
    <row r="175" s="2" customFormat="1">
      <c r="A175" s="38"/>
      <c r="B175" s="39"/>
      <c r="C175" s="40"/>
      <c r="D175" s="231" t="s">
        <v>133</v>
      </c>
      <c r="E175" s="40"/>
      <c r="F175" s="238" t="s">
        <v>386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133</v>
      </c>
      <c r="AU175" s="17" t="s">
        <v>86</v>
      </c>
    </row>
    <row r="176" s="2" customFormat="1" ht="16.5" customHeight="1">
      <c r="A176" s="38"/>
      <c r="B176" s="39"/>
      <c r="C176" s="218" t="s">
        <v>221</v>
      </c>
      <c r="D176" s="218" t="s">
        <v>122</v>
      </c>
      <c r="E176" s="219" t="s">
        <v>387</v>
      </c>
      <c r="F176" s="220" t="s">
        <v>388</v>
      </c>
      <c r="G176" s="221" t="s">
        <v>328</v>
      </c>
      <c r="H176" s="222">
        <v>1</v>
      </c>
      <c r="I176" s="223"/>
      <c r="J176" s="224">
        <f>ROUND(I176*H176,2)</f>
        <v>0</v>
      </c>
      <c r="K176" s="220" t="s">
        <v>126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348</v>
      </c>
      <c r="AT176" s="229" t="s">
        <v>122</v>
      </c>
      <c r="AU176" s="229" t="s">
        <v>86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348</v>
      </c>
      <c r="BM176" s="229" t="s">
        <v>389</v>
      </c>
    </row>
    <row r="177" s="2" customFormat="1">
      <c r="A177" s="38"/>
      <c r="B177" s="39"/>
      <c r="C177" s="40"/>
      <c r="D177" s="231" t="s">
        <v>129</v>
      </c>
      <c r="E177" s="40"/>
      <c r="F177" s="232" t="s">
        <v>388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86</v>
      </c>
    </row>
    <row r="178" s="2" customFormat="1">
      <c r="A178" s="38"/>
      <c r="B178" s="39"/>
      <c r="C178" s="40"/>
      <c r="D178" s="236" t="s">
        <v>131</v>
      </c>
      <c r="E178" s="40"/>
      <c r="F178" s="237" t="s">
        <v>390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86</v>
      </c>
    </row>
    <row r="179" s="2" customFormat="1">
      <c r="A179" s="38"/>
      <c r="B179" s="39"/>
      <c r="C179" s="40"/>
      <c r="D179" s="231" t="s">
        <v>133</v>
      </c>
      <c r="E179" s="40"/>
      <c r="F179" s="238" t="s">
        <v>391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133</v>
      </c>
      <c r="AU179" s="17" t="s">
        <v>86</v>
      </c>
    </row>
    <row r="180" s="12" customFormat="1" ht="22.8" customHeight="1">
      <c r="A180" s="12"/>
      <c r="B180" s="202"/>
      <c r="C180" s="203"/>
      <c r="D180" s="204" t="s">
        <v>75</v>
      </c>
      <c r="E180" s="216" t="s">
        <v>392</v>
      </c>
      <c r="F180" s="216" t="s">
        <v>393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SUM(P181:P184)</f>
        <v>0</v>
      </c>
      <c r="Q180" s="210"/>
      <c r="R180" s="211">
        <f>SUM(R181:R184)</f>
        <v>0</v>
      </c>
      <c r="S180" s="210"/>
      <c r="T180" s="212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162</v>
      </c>
      <c r="AT180" s="214" t="s">
        <v>75</v>
      </c>
      <c r="AU180" s="214" t="s">
        <v>84</v>
      </c>
      <c r="AY180" s="213" t="s">
        <v>120</v>
      </c>
      <c r="BK180" s="215">
        <f>SUM(BK181:BK184)</f>
        <v>0</v>
      </c>
    </row>
    <row r="181" s="2" customFormat="1" ht="16.5" customHeight="1">
      <c r="A181" s="38"/>
      <c r="B181" s="39"/>
      <c r="C181" s="218" t="s">
        <v>228</v>
      </c>
      <c r="D181" s="218" t="s">
        <v>122</v>
      </c>
      <c r="E181" s="219" t="s">
        <v>394</v>
      </c>
      <c r="F181" s="220" t="s">
        <v>395</v>
      </c>
      <c r="G181" s="221" t="s">
        <v>328</v>
      </c>
      <c r="H181" s="222">
        <v>1</v>
      </c>
      <c r="I181" s="223"/>
      <c r="J181" s="224">
        <f>ROUND(I181*H181,2)</f>
        <v>0</v>
      </c>
      <c r="K181" s="220" t="s">
        <v>126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348</v>
      </c>
      <c r="AT181" s="229" t="s">
        <v>122</v>
      </c>
      <c r="AU181" s="229" t="s">
        <v>86</v>
      </c>
      <c r="AY181" s="17" t="s">
        <v>120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348</v>
      </c>
      <c r="BM181" s="229" t="s">
        <v>396</v>
      </c>
    </row>
    <row r="182" s="2" customFormat="1">
      <c r="A182" s="38"/>
      <c r="B182" s="39"/>
      <c r="C182" s="40"/>
      <c r="D182" s="231" t="s">
        <v>129</v>
      </c>
      <c r="E182" s="40"/>
      <c r="F182" s="232" t="s">
        <v>395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86</v>
      </c>
    </row>
    <row r="183" s="2" customFormat="1">
      <c r="A183" s="38"/>
      <c r="B183" s="39"/>
      <c r="C183" s="40"/>
      <c r="D183" s="236" t="s">
        <v>131</v>
      </c>
      <c r="E183" s="40"/>
      <c r="F183" s="237" t="s">
        <v>397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86</v>
      </c>
    </row>
    <row r="184" s="2" customFormat="1">
      <c r="A184" s="38"/>
      <c r="B184" s="39"/>
      <c r="C184" s="40"/>
      <c r="D184" s="231" t="s">
        <v>133</v>
      </c>
      <c r="E184" s="40"/>
      <c r="F184" s="238" t="s">
        <v>398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133</v>
      </c>
      <c r="AU184" s="17" t="s">
        <v>86</v>
      </c>
    </row>
    <row r="185" s="12" customFormat="1" ht="22.8" customHeight="1">
      <c r="A185" s="12"/>
      <c r="B185" s="202"/>
      <c r="C185" s="203"/>
      <c r="D185" s="204" t="s">
        <v>75</v>
      </c>
      <c r="E185" s="216" t="s">
        <v>399</v>
      </c>
      <c r="F185" s="216" t="s">
        <v>400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SUM(P186:P191)</f>
        <v>0</v>
      </c>
      <c r="Q185" s="210"/>
      <c r="R185" s="211">
        <f>SUM(R186:R191)</f>
        <v>0</v>
      </c>
      <c r="S185" s="210"/>
      <c r="T185" s="212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162</v>
      </c>
      <c r="AT185" s="214" t="s">
        <v>75</v>
      </c>
      <c r="AU185" s="214" t="s">
        <v>84</v>
      </c>
      <c r="AY185" s="213" t="s">
        <v>120</v>
      </c>
      <c r="BK185" s="215">
        <f>SUM(BK186:BK191)</f>
        <v>0</v>
      </c>
    </row>
    <row r="186" s="2" customFormat="1" ht="16.5" customHeight="1">
      <c r="A186" s="38"/>
      <c r="B186" s="39"/>
      <c r="C186" s="218" t="s">
        <v>235</v>
      </c>
      <c r="D186" s="218" t="s">
        <v>122</v>
      </c>
      <c r="E186" s="219" t="s">
        <v>401</v>
      </c>
      <c r="F186" s="220" t="s">
        <v>402</v>
      </c>
      <c r="G186" s="221" t="s">
        <v>328</v>
      </c>
      <c r="H186" s="222">
        <v>1</v>
      </c>
      <c r="I186" s="223"/>
      <c r="J186" s="224">
        <f>ROUND(I186*H186,2)</f>
        <v>0</v>
      </c>
      <c r="K186" s="220" t="s">
        <v>126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348</v>
      </c>
      <c r="AT186" s="229" t="s">
        <v>122</v>
      </c>
      <c r="AU186" s="229" t="s">
        <v>86</v>
      </c>
      <c r="AY186" s="17" t="s">
        <v>120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348</v>
      </c>
      <c r="BM186" s="229" t="s">
        <v>403</v>
      </c>
    </row>
    <row r="187" s="2" customFormat="1">
      <c r="A187" s="38"/>
      <c r="B187" s="39"/>
      <c r="C187" s="40"/>
      <c r="D187" s="231" t="s">
        <v>129</v>
      </c>
      <c r="E187" s="40"/>
      <c r="F187" s="232" t="s">
        <v>402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129</v>
      </c>
      <c r="AU187" s="17" t="s">
        <v>86</v>
      </c>
    </row>
    <row r="188" s="2" customFormat="1">
      <c r="A188" s="38"/>
      <c r="B188" s="39"/>
      <c r="C188" s="40"/>
      <c r="D188" s="236" t="s">
        <v>131</v>
      </c>
      <c r="E188" s="40"/>
      <c r="F188" s="237" t="s">
        <v>404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131</v>
      </c>
      <c r="AU188" s="17" t="s">
        <v>86</v>
      </c>
    </row>
    <row r="189" s="2" customFormat="1">
      <c r="A189" s="38"/>
      <c r="B189" s="39"/>
      <c r="C189" s="40"/>
      <c r="D189" s="231" t="s">
        <v>133</v>
      </c>
      <c r="E189" s="40"/>
      <c r="F189" s="238" t="s">
        <v>405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133</v>
      </c>
      <c r="AU189" s="17" t="s">
        <v>86</v>
      </c>
    </row>
    <row r="190" s="2" customFormat="1" ht="21.75" customHeight="1">
      <c r="A190" s="38"/>
      <c r="B190" s="39"/>
      <c r="C190" s="218" t="s">
        <v>238</v>
      </c>
      <c r="D190" s="218" t="s">
        <v>122</v>
      </c>
      <c r="E190" s="219" t="s">
        <v>406</v>
      </c>
      <c r="F190" s="220" t="s">
        <v>407</v>
      </c>
      <c r="G190" s="221" t="s">
        <v>408</v>
      </c>
      <c r="H190" s="222">
        <v>2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348</v>
      </c>
      <c r="AT190" s="229" t="s">
        <v>122</v>
      </c>
      <c r="AU190" s="229" t="s">
        <v>86</v>
      </c>
      <c r="AY190" s="17" t="s">
        <v>120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348</v>
      </c>
      <c r="BM190" s="229" t="s">
        <v>409</v>
      </c>
    </row>
    <row r="191" s="2" customFormat="1">
      <c r="A191" s="38"/>
      <c r="B191" s="39"/>
      <c r="C191" s="40"/>
      <c r="D191" s="231" t="s">
        <v>129</v>
      </c>
      <c r="E191" s="40"/>
      <c r="F191" s="232" t="s">
        <v>407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86</v>
      </c>
    </row>
    <row r="192" s="12" customFormat="1" ht="22.8" customHeight="1">
      <c r="A192" s="12"/>
      <c r="B192" s="202"/>
      <c r="C192" s="203"/>
      <c r="D192" s="204" t="s">
        <v>75</v>
      </c>
      <c r="E192" s="216" t="s">
        <v>410</v>
      </c>
      <c r="F192" s="216" t="s">
        <v>411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SUM(P193:P200)</f>
        <v>0</v>
      </c>
      <c r="Q192" s="210"/>
      <c r="R192" s="211">
        <f>SUM(R193:R200)</f>
        <v>0</v>
      </c>
      <c r="S192" s="210"/>
      <c r="T192" s="212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162</v>
      </c>
      <c r="AT192" s="214" t="s">
        <v>75</v>
      </c>
      <c r="AU192" s="214" t="s">
        <v>84</v>
      </c>
      <c r="AY192" s="213" t="s">
        <v>120</v>
      </c>
      <c r="BK192" s="215">
        <f>SUM(BK193:BK200)</f>
        <v>0</v>
      </c>
    </row>
    <row r="193" s="2" customFormat="1" ht="16.5" customHeight="1">
      <c r="A193" s="38"/>
      <c r="B193" s="39"/>
      <c r="C193" s="218" t="s">
        <v>244</v>
      </c>
      <c r="D193" s="218" t="s">
        <v>122</v>
      </c>
      <c r="E193" s="219" t="s">
        <v>412</v>
      </c>
      <c r="F193" s="220" t="s">
        <v>413</v>
      </c>
      <c r="G193" s="221" t="s">
        <v>328</v>
      </c>
      <c r="H193" s="222">
        <v>1</v>
      </c>
      <c r="I193" s="223"/>
      <c r="J193" s="224">
        <f>ROUND(I193*H193,2)</f>
        <v>0</v>
      </c>
      <c r="K193" s="220" t="s">
        <v>126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348</v>
      </c>
      <c r="AT193" s="229" t="s">
        <v>122</v>
      </c>
      <c r="AU193" s="229" t="s">
        <v>86</v>
      </c>
      <c r="AY193" s="17" t="s">
        <v>120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348</v>
      </c>
      <c r="BM193" s="229" t="s">
        <v>414</v>
      </c>
    </row>
    <row r="194" s="2" customFormat="1">
      <c r="A194" s="38"/>
      <c r="B194" s="39"/>
      <c r="C194" s="40"/>
      <c r="D194" s="231" t="s">
        <v>129</v>
      </c>
      <c r="E194" s="40"/>
      <c r="F194" s="232" t="s">
        <v>413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86</v>
      </c>
    </row>
    <row r="195" s="2" customFormat="1">
      <c r="A195" s="38"/>
      <c r="B195" s="39"/>
      <c r="C195" s="40"/>
      <c r="D195" s="236" t="s">
        <v>131</v>
      </c>
      <c r="E195" s="40"/>
      <c r="F195" s="237" t="s">
        <v>415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86</v>
      </c>
    </row>
    <row r="196" s="2" customFormat="1">
      <c r="A196" s="38"/>
      <c r="B196" s="39"/>
      <c r="C196" s="40"/>
      <c r="D196" s="231" t="s">
        <v>133</v>
      </c>
      <c r="E196" s="40"/>
      <c r="F196" s="238" t="s">
        <v>416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133</v>
      </c>
      <c r="AU196" s="17" t="s">
        <v>86</v>
      </c>
    </row>
    <row r="197" s="2" customFormat="1" ht="16.5" customHeight="1">
      <c r="A197" s="38"/>
      <c r="B197" s="39"/>
      <c r="C197" s="218" t="s">
        <v>251</v>
      </c>
      <c r="D197" s="218" t="s">
        <v>122</v>
      </c>
      <c r="E197" s="219" t="s">
        <v>417</v>
      </c>
      <c r="F197" s="220" t="s">
        <v>418</v>
      </c>
      <c r="G197" s="221" t="s">
        <v>328</v>
      </c>
      <c r="H197" s="222">
        <v>1</v>
      </c>
      <c r="I197" s="223"/>
      <c r="J197" s="224">
        <f>ROUND(I197*H197,2)</f>
        <v>0</v>
      </c>
      <c r="K197" s="220" t="s">
        <v>126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348</v>
      </c>
      <c r="AT197" s="229" t="s">
        <v>122</v>
      </c>
      <c r="AU197" s="229" t="s">
        <v>86</v>
      </c>
      <c r="AY197" s="17" t="s">
        <v>120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348</v>
      </c>
      <c r="BM197" s="229" t="s">
        <v>419</v>
      </c>
    </row>
    <row r="198" s="2" customFormat="1">
      <c r="A198" s="38"/>
      <c r="B198" s="39"/>
      <c r="C198" s="40"/>
      <c r="D198" s="231" t="s">
        <v>129</v>
      </c>
      <c r="E198" s="40"/>
      <c r="F198" s="232" t="s">
        <v>418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86</v>
      </c>
    </row>
    <row r="199" s="2" customFormat="1">
      <c r="A199" s="38"/>
      <c r="B199" s="39"/>
      <c r="C199" s="40"/>
      <c r="D199" s="236" t="s">
        <v>131</v>
      </c>
      <c r="E199" s="40"/>
      <c r="F199" s="237" t="s">
        <v>420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86</v>
      </c>
    </row>
    <row r="200" s="2" customFormat="1">
      <c r="A200" s="38"/>
      <c r="B200" s="39"/>
      <c r="C200" s="40"/>
      <c r="D200" s="231" t="s">
        <v>133</v>
      </c>
      <c r="E200" s="40"/>
      <c r="F200" s="238" t="s">
        <v>421</v>
      </c>
      <c r="G200" s="40"/>
      <c r="H200" s="40"/>
      <c r="I200" s="233"/>
      <c r="J200" s="40"/>
      <c r="K200" s="40"/>
      <c r="L200" s="44"/>
      <c r="M200" s="284"/>
      <c r="N200" s="285"/>
      <c r="O200" s="286"/>
      <c r="P200" s="286"/>
      <c r="Q200" s="286"/>
      <c r="R200" s="286"/>
      <c r="S200" s="286"/>
      <c r="T200" s="287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133</v>
      </c>
      <c r="AU200" s="17" t="s">
        <v>86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67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2Pa17EtMMLfIaS48mOFicSW9N43KbfJYvdeD46++BT+AzKV04gToCBmiLeJCJKStbSTdlQ/+kKKm5NVGGKrBQQ==" hashValue="kZ/DzWiouC4N2NMbEZFQmHLPL/BzwqNGbU5+/SkDXQlhEO2sAvMpTytWoo6XHP4FUBXogAu8VScKLdORZ7pITA==" algorithmName="SHA-512" password="CC35"/>
  <autoFilter ref="C124:K20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4_01/184818231"/>
    <hyperlink ref="F147" r:id="rId2" display="https://podminky.urs.cz/item/CS_URS_2024_01/011303000"/>
    <hyperlink ref="F150" r:id="rId3" display="https://podminky.urs.cz/item/CS_URS_2024_01/012103000"/>
    <hyperlink ref="F154" r:id="rId4" display="https://podminky.urs.cz/item/CS_URS_2024_01/012303000"/>
    <hyperlink ref="F158" r:id="rId5" display="https://podminky.urs.cz/item/CS_URS_2024_01/013254000"/>
    <hyperlink ref="F162" r:id="rId6" display="https://podminky.urs.cz/item/CS_URS_2024_01/013274000"/>
    <hyperlink ref="F165" r:id="rId7" display="https://podminky.urs.cz/item/CS_URS_2024_01/013294000"/>
    <hyperlink ref="F170" r:id="rId8" display="https://podminky.urs.cz/item/CS_URS_2024_01/030001000"/>
    <hyperlink ref="F174" r:id="rId9" display="https://podminky.urs.cz/item/CS_URS_2024_01/034303000"/>
    <hyperlink ref="F178" r:id="rId10" display="https://podminky.urs.cz/item/CS_URS_2024_01/035103001"/>
    <hyperlink ref="F183" r:id="rId11" display="https://podminky.urs.cz/item/CS_URS_2024_01/041002000"/>
    <hyperlink ref="F188" r:id="rId12" display="https://podminky.urs.cz/item/CS_URS_2024_01/062002000"/>
    <hyperlink ref="F195" r:id="rId13" display="https://podminky.urs.cz/item/CS_URS_2024_01/094002000"/>
    <hyperlink ref="F199" r:id="rId14" display="https://podminky.urs.cz/item/CS_URS_2024_01/094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Šrámková Veronika</dc:creator>
  <cp:lastModifiedBy>Šrámková Veronika</cp:lastModifiedBy>
  <dcterms:created xsi:type="dcterms:W3CDTF">2024-04-24T12:57:01Z</dcterms:created>
  <dcterms:modified xsi:type="dcterms:W3CDTF">2024-04-24T12:57:04Z</dcterms:modified>
</cp:coreProperties>
</file>